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MIGUEL\Documents\Coves\2019\Licitaciones Públicas\LPO-926060991-007-2019\"/>
    </mc:Choice>
  </mc:AlternateContent>
  <bookViews>
    <workbookView xWindow="0" yWindow="0" windowWidth="20490" windowHeight="7650" firstSheet="3" activeTab="3"/>
  </bookViews>
  <sheets>
    <sheet name="F-22 CATAL (2)" sheetId="6" state="hidden" r:id="rId1"/>
    <sheet name="PRE 159" sheetId="10" state="hidden" r:id="rId2"/>
    <sheet name="PRE 159 (2)" sheetId="11" state="hidden" r:id="rId3"/>
    <sheet name="F-22 CATAL" sheetId="4" r:id="rId4"/>
    <sheet name="Hoja1" sheetId="1" state="hidden" r:id="rId5"/>
    <sheet name="Hoja2" sheetId="2" state="hidden" r:id="rId6"/>
    <sheet name="Hoja3" sheetId="3" state="hidden" r:id="rId7"/>
    <sheet name="Hoja4" sheetId="7" state="hidden" r:id="rId8"/>
    <sheet name="datos" sheetId="8" state="hidden" r:id="rId9"/>
    <sheet name="OPUS" sheetId="9" state="hidden" r:id="rId10"/>
  </sheets>
  <functionGroups builtInGroupCount="18"/>
  <definedNames>
    <definedName name="_xlnm.Print_Area" localSheetId="3">'F-22 CATAL'!$A$1:$H$56</definedName>
    <definedName name="_xlnm.Print_Area" localSheetId="0">'F-22 CATAL (2)'!$A$1:$H$77</definedName>
    <definedName name="_xlnm.Print_Area" localSheetId="2">'PRE 159 (2)'!$C$1:$H$32</definedName>
    <definedName name="_xlnm.Print_Titles" localSheetId="3">'F-22 CATAL'!$1:$11</definedName>
    <definedName name="_xlnm.Print_Titles" localSheetId="0">'F-22 CATAL (2)'!$1:$11</definedName>
    <definedName name="_xlnm.Print_Titles" localSheetId="2">'PRE 159 (2)'!$1:$4</definedName>
  </definedNames>
  <calcPr calcId="162913" fullPrecision="0"/>
</workbook>
</file>

<file path=xl/calcChain.xml><?xml version="1.0" encoding="utf-8"?>
<calcChain xmlns="http://schemas.openxmlformats.org/spreadsheetml/2006/main">
  <c r="E48" i="4" l="1"/>
  <c r="E49" i="4"/>
  <c r="E50" i="4"/>
  <c r="E51" i="4"/>
  <c r="E47" i="4"/>
  <c r="E44" i="4"/>
  <c r="E43" i="4"/>
  <c r="E37" i="4"/>
  <c r="E38" i="4"/>
  <c r="E36" i="4"/>
  <c r="E31" i="4"/>
  <c r="E30" i="4"/>
  <c r="E23" i="4"/>
  <c r="E24" i="4"/>
  <c r="E25" i="4"/>
  <c r="E22" i="4"/>
  <c r="E15" i="4"/>
  <c r="E16" i="4"/>
  <c r="E17" i="4"/>
  <c r="E14" i="4"/>
  <c r="H30" i="11"/>
  <c r="H29" i="11"/>
  <c r="H28" i="11"/>
  <c r="H27" i="11"/>
  <c r="H26" i="11"/>
  <c r="H25" i="11"/>
  <c r="H24" i="11"/>
  <c r="H23" i="11"/>
  <c r="H22" i="11"/>
  <c r="H21" i="11"/>
  <c r="H20" i="11"/>
  <c r="H19" i="11"/>
  <c r="H18" i="11"/>
  <c r="H17" i="11"/>
  <c r="H16" i="11"/>
  <c r="H15" i="11"/>
  <c r="H14" i="11"/>
  <c r="H13" i="11"/>
  <c r="H12" i="11"/>
  <c r="H11" i="11"/>
  <c r="H10" i="11"/>
  <c r="H9" i="11"/>
  <c r="H8" i="11"/>
  <c r="H7" i="11"/>
  <c r="H6" i="11"/>
  <c r="H32" i="11" l="1"/>
  <c r="B9" i="8"/>
  <c r="I23" i="4" l="1"/>
  <c r="I24" i="4"/>
  <c r="I25" i="4"/>
  <c r="I22" i="4"/>
  <c r="I15" i="4"/>
  <c r="I16" i="4"/>
  <c r="I17" i="4"/>
  <c r="I14" i="4"/>
  <c r="B7" i="8" l="1"/>
  <c r="F6" i="4" s="1"/>
  <c r="D6" i="4"/>
  <c r="G5" i="4"/>
  <c r="H6" i="4"/>
  <c r="H6" i="8"/>
  <c r="H7" i="8" s="1"/>
  <c r="I11" i="4"/>
  <c r="A6" i="4"/>
  <c r="A46" i="4"/>
  <c r="C30" i="4"/>
  <c r="A31" i="4"/>
  <c r="A30" i="4"/>
  <c r="I44" i="4"/>
  <c r="I46" i="4"/>
  <c r="I43" i="4"/>
  <c r="C44" i="4"/>
  <c r="C46" i="4"/>
  <c r="C43" i="4"/>
  <c r="B46" i="4"/>
  <c r="A44" i="4"/>
  <c r="A43" i="4"/>
  <c r="C38" i="4"/>
  <c r="A38" i="4"/>
  <c r="C36" i="4"/>
  <c r="C37" i="4"/>
  <c r="A36" i="4"/>
  <c r="A37" i="4"/>
  <c r="C31" i="4"/>
  <c r="C23" i="4"/>
  <c r="C24" i="4"/>
  <c r="C25" i="4"/>
  <c r="C22" i="4"/>
  <c r="A23" i="4"/>
  <c r="A24" i="4"/>
  <c r="A25" i="4"/>
  <c r="A22" i="4"/>
  <c r="A15" i="4"/>
  <c r="A16" i="4"/>
  <c r="A17" i="4"/>
  <c r="A14" i="4"/>
  <c r="C15" i="4"/>
  <c r="C16" i="4"/>
  <c r="C17" i="4"/>
  <c r="C14" i="4"/>
  <c r="K72" i="6"/>
  <c r="D72" i="6" s="1"/>
  <c r="E72" i="6"/>
  <c r="K71" i="6"/>
  <c r="D71" i="6" s="1"/>
  <c r="E71" i="6"/>
  <c r="K70" i="6"/>
  <c r="D70" i="6" s="1"/>
  <c r="E70" i="6"/>
  <c r="K69" i="6"/>
  <c r="D69" i="6" s="1"/>
  <c r="E69" i="6"/>
  <c r="K68" i="6"/>
  <c r="D68" i="6" s="1"/>
  <c r="E68" i="6"/>
  <c r="K67" i="6"/>
  <c r="D67" i="6" s="1"/>
  <c r="E67" i="6"/>
  <c r="K66" i="6"/>
  <c r="D66" i="6" s="1"/>
  <c r="E66" i="6"/>
  <c r="K65" i="6"/>
  <c r="D65" i="6" s="1"/>
  <c r="E65" i="6"/>
  <c r="K60" i="6"/>
  <c r="D60" i="6" s="1"/>
  <c r="E60" i="6"/>
  <c r="K59" i="6"/>
  <c r="D59" i="6" s="1"/>
  <c r="E59" i="6"/>
  <c r="K58" i="6"/>
  <c r="E58" i="6"/>
  <c r="D58" i="6"/>
  <c r="K57" i="6"/>
  <c r="E57" i="6"/>
  <c r="D57" i="6"/>
  <c r="K56" i="6"/>
  <c r="D56" i="6" s="1"/>
  <c r="E56" i="6"/>
  <c r="K55" i="6"/>
  <c r="D55" i="6" s="1"/>
  <c r="E55" i="6"/>
  <c r="K51" i="6"/>
  <c r="K50" i="6"/>
  <c r="D50" i="6" s="1"/>
  <c r="E50" i="6"/>
  <c r="K49" i="6"/>
  <c r="E49" i="6"/>
  <c r="D49" i="6"/>
  <c r="K48" i="6"/>
  <c r="E48" i="6"/>
  <c r="D48" i="6"/>
  <c r="G48" i="6" s="1"/>
  <c r="K47" i="6"/>
  <c r="D47" i="6" s="1"/>
  <c r="E47" i="6"/>
  <c r="K46" i="6"/>
  <c r="D46" i="6" s="1"/>
  <c r="E46" i="6"/>
  <c r="K45" i="6"/>
  <c r="E45" i="6"/>
  <c r="D45" i="6"/>
  <c r="K40" i="6"/>
  <c r="D40" i="6" s="1"/>
  <c r="G40" i="6" s="1"/>
  <c r="E40" i="6"/>
  <c r="K39" i="6"/>
  <c r="D39" i="6" s="1"/>
  <c r="E39" i="6"/>
  <c r="K38" i="6"/>
  <c r="D38" i="6" s="1"/>
  <c r="G38" i="6" s="1"/>
  <c r="E38" i="6"/>
  <c r="K37" i="6"/>
  <c r="D37" i="6" s="1"/>
  <c r="E37" i="6"/>
  <c r="K36" i="6"/>
  <c r="D36" i="6" s="1"/>
  <c r="G36" i="6" s="1"/>
  <c r="E36" i="6"/>
  <c r="K31" i="6"/>
  <c r="D31" i="6" s="1"/>
  <c r="E31" i="6"/>
  <c r="K30" i="6"/>
  <c r="E30" i="6"/>
  <c r="D30" i="6"/>
  <c r="K25" i="6"/>
  <c r="D25" i="6" s="1"/>
  <c r="E25" i="6"/>
  <c r="K24" i="6"/>
  <c r="D24" i="6" s="1"/>
  <c r="E24" i="6"/>
  <c r="K23" i="6"/>
  <c r="D23" i="6" s="1"/>
  <c r="E23" i="6"/>
  <c r="K18" i="6"/>
  <c r="D18" i="6" s="1"/>
  <c r="G18" i="6" s="1"/>
  <c r="E18" i="6"/>
  <c r="K17" i="6"/>
  <c r="E17" i="6"/>
  <c r="D17" i="6"/>
  <c r="K16" i="6"/>
  <c r="E16" i="6"/>
  <c r="D16" i="6"/>
  <c r="K15" i="6"/>
  <c r="D15" i="6" s="1"/>
  <c r="E15" i="6"/>
  <c r="K14" i="6"/>
  <c r="D14" i="6" s="1"/>
  <c r="G14" i="6" s="1"/>
  <c r="E14" i="6"/>
  <c r="G58" i="6" l="1"/>
  <c r="G24" i="6"/>
  <c r="G30" i="6"/>
  <c r="G56" i="6"/>
  <c r="G60" i="6"/>
  <c r="K52" i="4"/>
  <c r="K51" i="4"/>
  <c r="G51" i="4" s="1"/>
  <c r="I6" i="8"/>
  <c r="A7" i="4"/>
  <c r="H8" i="8"/>
  <c r="I8" i="8" s="1"/>
  <c r="I7" i="8"/>
  <c r="G31" i="6"/>
  <c r="G55" i="6"/>
  <c r="G61" i="6" s="1"/>
  <c r="G57" i="6"/>
  <c r="G59" i="6"/>
  <c r="K38" i="4"/>
  <c r="G38" i="4" s="1"/>
  <c r="K48" i="4"/>
  <c r="G48" i="4" s="1"/>
  <c r="K50" i="4"/>
  <c r="G50" i="4" s="1"/>
  <c r="K14" i="4"/>
  <c r="G14" i="4" s="1"/>
  <c r="K22" i="4"/>
  <c r="G22" i="4" s="1"/>
  <c r="K36" i="4"/>
  <c r="G36" i="4" s="1"/>
  <c r="K44" i="4"/>
  <c r="G44" i="4" s="1"/>
  <c r="K16" i="4"/>
  <c r="G16" i="4" s="1"/>
  <c r="K24" i="4"/>
  <c r="G24" i="4" s="1"/>
  <c r="K43" i="4"/>
  <c r="G43" i="4" s="1"/>
  <c r="K46" i="4"/>
  <c r="D46" i="4" s="1"/>
  <c r="G46" i="4" s="1"/>
  <c r="K31" i="4"/>
  <c r="G31" i="4" s="1"/>
  <c r="K15" i="4"/>
  <c r="G15" i="4" s="1"/>
  <c r="K23" i="4"/>
  <c r="G23" i="4" s="1"/>
  <c r="K49" i="4"/>
  <c r="G49" i="4" s="1"/>
  <c r="K17" i="4"/>
  <c r="G17" i="4" s="1"/>
  <c r="K25" i="4"/>
  <c r="G25" i="4" s="1"/>
  <c r="K37" i="4"/>
  <c r="G37" i="4" s="1"/>
  <c r="K47" i="4"/>
  <c r="G47" i="4" s="1"/>
  <c r="K30" i="4"/>
  <c r="G30" i="4" s="1"/>
  <c r="G32" i="6"/>
  <c r="G15" i="6"/>
  <c r="G45" i="6"/>
  <c r="G49" i="6"/>
  <c r="G16" i="6"/>
  <c r="G17" i="6"/>
  <c r="G47" i="6"/>
  <c r="G66" i="6"/>
  <c r="G68" i="6"/>
  <c r="G70" i="6"/>
  <c r="G72" i="6"/>
  <c r="G23" i="6"/>
  <c r="G25" i="6"/>
  <c r="G37" i="6"/>
  <c r="G41" i="6" s="1"/>
  <c r="G39" i="6"/>
  <c r="G65" i="6"/>
  <c r="G67" i="6"/>
  <c r="G69" i="6"/>
  <c r="G71" i="6"/>
  <c r="G46" i="6"/>
  <c r="G50" i="6"/>
  <c r="G52" i="4" l="1"/>
  <c r="G73" i="6"/>
  <c r="G26" i="6"/>
  <c r="G32" i="4"/>
  <c r="G45" i="4"/>
  <c r="G26" i="4"/>
  <c r="G18" i="4"/>
  <c r="G39" i="4"/>
  <c r="G51" i="6"/>
  <c r="G19" i="6"/>
  <c r="G55" i="4" l="1"/>
  <c r="I55" i="4" s="1"/>
  <c r="G76" i="6"/>
</calcChain>
</file>

<file path=xl/sharedStrings.xml><?xml version="1.0" encoding="utf-8"?>
<sst xmlns="http://schemas.openxmlformats.org/spreadsheetml/2006/main" count="855" uniqueCount="264">
  <si>
    <t>-</t>
  </si>
  <si>
    <t>Capítulo</t>
  </si>
  <si>
    <t>CONSTRUCCIÓN DE VIVIENDA DE 44.56 M2, A BASE DE LOSA DE CIMENTACIÓN, MUROS DE BLOCK, TECHO DE VIGUETA Y BOVEDILLA, INSTALACIONES ELÉCTRICAS, HIDRÁULICAS Y SANITARIAS.</t>
  </si>
  <si>
    <t>Subcapítulo</t>
  </si>
  <si>
    <t xml:space="preserve">   LOSA DE CIMENTACIÓN</t>
  </si>
  <si>
    <t>Concepto</t>
  </si>
  <si>
    <t>PC-01</t>
  </si>
  <si>
    <t xml:space="preserve">      Limpia, trazo y nivelación.</t>
  </si>
  <si>
    <t>M2</t>
  </si>
  <si>
    <t>PC-02</t>
  </si>
  <si>
    <t xml:space="preserve">      Excavación a mano en terreno investigado en obra, cualquier profundidad, incluye afine de taludes y acarreo fuera de la obra de material no utilizable.</t>
  </si>
  <si>
    <t>M3</t>
  </si>
  <si>
    <t>PC-03</t>
  </si>
  <si>
    <t xml:space="preserve">      Suministro de material de banco, bajo firmes, incluyendo producción, derechos, fletes, suministro en obra, acarreos en obra y afine. (volumen medido compacto).</t>
  </si>
  <si>
    <t>PC-04</t>
  </si>
  <si>
    <t xml:space="preserve">      Relleno y compactado de material con pisón de mano y agua en capas de espesor máximo de 20 cm, incluye acarreo en carretilla libre a 20 m.</t>
  </si>
  <si>
    <t>PC-05</t>
  </si>
  <si>
    <t xml:space="preserve">      Losa de Cimentación de 9 cm de espesor, a base de concreto F'c=200  kg/cm2; t.m.a. 3/4" hecho en obra; reforzado con  malla electrosoldada 6x6-10/10, plantilla de 5 cm de espesor a base de concreto F'c=100 kg/cm2 t.m.a. 3/4", dentellón perimetral e intermedio a base de armex de 15x20 cm; anclaje a base de  bastones con varilla 3/8"  @ 30 con 40 cm de largo donde se indique en los planos de proyecto,  acabado pulido, incluye  curado, vibrado, colado y todo lo necesario para su correcta ejecución.</t>
  </si>
  <si>
    <t>PC-06</t>
  </si>
  <si>
    <t xml:space="preserve">      Impermeabilización a base de producto epóxico color negro aplicado sobre los 12 cm del desplante y 20 cm del espesor de la losa y dentellón perimetral  en todo el perímetro, incluye: materiales, mano de obra, herramienta y equipo necesarios para su correcta ejecución.</t>
  </si>
  <si>
    <t>ML</t>
  </si>
  <si>
    <t xml:space="preserve">   MUROS</t>
  </si>
  <si>
    <t>MC-04</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</si>
  <si>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y todo lo necesario para su correcta ejecución.</t>
  </si>
  <si>
    <t>MC-05</t>
  </si>
  <si>
    <t xml:space="preserve">      Castillo de concreto F´c=150 kg/cm2 hecho en obra t.m.a. 3/4", 12x12 cm de sección, armado con armex 12x12-4; incluye: Cimbra y descimbra; fabricación, colado y  curado del concreto; materiales, mano de obra, equipo y todo lo necesario para su correcta ejecución.</t>
  </si>
  <si>
    <t>MC-06</t>
  </si>
  <si>
    <t xml:space="preserve">      Cadena de cerramiento de concreto F´c=150 kg/cm2 hecho en obra t.m.a. 3/4", 12x20 cm de sección, armada con armex 12X20-4; incluye: Cimbra y descimbra; fabricación, colado y  curado del concreto; materiales, mano de obra, equipo y todo lo necesario para su correcta ejecución.</t>
  </si>
  <si>
    <t xml:space="preserve">   CUBIERTA</t>
  </si>
  <si>
    <t>CU-01</t>
  </si>
  <si>
    <t xml:space="preserve">      Losa aligerada de 15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 aparente, volado de concreto de 0.19 x 0.10 m, armado de con varilla de 3/8", 1 varilla longitudinal y bastones @ .30m de .40m de longitud, colado, vibrado, curado y todo lo necesario para su correcta ejecución.</t>
  </si>
  <si>
    <t>CU-02</t>
  </si>
  <si>
    <t xml:space="preserve">      Impermeabilización de losa de azotea a base de impermeabilizante elastomerico marca termoteck o similar de 3 años de garantía, a razón de 1 m2/lt, y  tela de refuerzo sencillo, incluye limpieza y preparación de la superficie.</t>
  </si>
  <si>
    <t xml:space="preserve">   ACABADOS</t>
  </si>
  <si>
    <t>AC-01</t>
  </si>
  <si>
    <t xml:space="preserve">      Aplanado de yeso en plafones, de 1.5 cm de espesor promedio, a plomo y regla, acabado pulido, reforzada con malla pollera en toda el área incluye: perfilado de aristas y remate en columnas, trabes y muros.</t>
  </si>
  <si>
    <t>AC-02</t>
  </si>
  <si>
    <t xml:space="preserve">      Sardinel de 10x10 cm a  base de concreto hidráulico de F'c=150 kg/cm2 t.m.a. 3/4",con anclas de varilla corrugada de 3/8" según especificaciones de proyecto. Incluye: Herramienta, mano de obra y todo lo necesario para su correcta ejecución.</t>
  </si>
  <si>
    <t>AC-03</t>
  </si>
  <si>
    <t xml:space="preserve">      Suministro y colocación de azulejo de 20x30cm de color blanco de la marca porcelanite o similar asentado con cemento crest o similar, boquilla de 2 mm a base de junta crest anti-hongo o similar.  Incluye: Herramienta, mano de obra y todo lo necesario para su correcta ejecución.</t>
  </si>
  <si>
    <t>AC-04</t>
  </si>
  <si>
    <t xml:space="preserve">      Suministro y colocación de piso antiderrapante de 20x20cm de color blanco de la marca porcelanite o similar asentado con cemento crest o similar, boquilla de 2 mm a base de junta crest anti-hongo o similar. Incluye: Herramienta, mano de obra y todo lo necesario para su correcta ejecución.</t>
  </si>
  <si>
    <t>AC-05</t>
  </si>
  <si>
    <t xml:space="preserve">      Colocación de placa de cerámica en medidas de 20x20 cm, con cemento crest, en muro de fachada. Incluye; Material, herramienta, mano de obra y todo lo necesario para su correcta ejecución.</t>
  </si>
  <si>
    <t xml:space="preserve">   PUERTAS Y VENTANAS</t>
  </si>
  <si>
    <t>PV-01</t>
  </si>
  <si>
    <t xml:space="preserve">      Suministro e instalación de puerta tipo multypanel 0.90x2.06m con marco metálico de 0.96x2.10m fabricado a base de perfil tubular M-225., chapa tipo bola con llave para exterior modelo MH52T3  marca fanal o similar acabado en latón brillante para exterior, dos bisagras de 3", pintura esmalte anticorrosivo color blanco en el marco metálico, el concepto incluye perfilado del hueco previo a su colocación con mortero cemento-arena 1:4. Incluye: Herramienta, mano de obra y todo lo necesario para su correcta ejecución.</t>
  </si>
  <si>
    <t>PZA</t>
  </si>
  <si>
    <t>PV-02</t>
  </si>
  <si>
    <t xml:space="preserve">      Suministro e instalación de puerta de tambor 0.80x2.06m con marco metálico de 0.86x2.10m fabricado a base de perfil tubular M-225., chapa tipo bola para interior  marca fanal o similar, dos bisagras de 3", pintura esmalte anticorrosivo color blanco en el marco metálico, el concepto incluye perfilado del hueco previo a su colocación con mortero cemento-arena 1:4. Incluye: Herramienta, mano de obra y todo lo necesario para su correcta ejecución.</t>
  </si>
  <si>
    <t>PV-03</t>
  </si>
  <si>
    <t xml:space="preserve">      Suministro e instalación de puerta de tambor 0.70x2.06m con marco metálico de 0.76x2.10m fabricado a base de perfil tubular M-225., chapa tipo bola para interior  marca fanal o similar, dos bisagras de 3", pintura esmalte anticorrosivo color blanco en el marco metálico, el concepto incluye perfilado del hueco previo a su colocación con mortero cemento-arena 1:4. Incluye: Herramienta, mano de obra y todo lo necesario para su correcta ejecución.</t>
  </si>
  <si>
    <t>PV-04</t>
  </si>
  <si>
    <t xml:space="preserve">      Suministro y colocación  de ventana corrediza de 0.83x1.05m a base de perfil de aluminio anodizado natural  de 1 1/2" con cristal claro de 3mm con un fijo lateral y un corredizo, incluye perfilado del hueco, previo a su colocación a base de mortero cemento-arena proporción  1:4. Incluye: Herramienta, mano de obra y todo lo necesario para su correcta ejecución.</t>
  </si>
  <si>
    <t>PV-05</t>
  </si>
  <si>
    <t xml:space="preserve">      Suministro y colocación  de ventana corrediza de 0.60x0.40m a base de perfil de aluminio anodizado natural  de 1 1/2" con cristal claro de 3mm con un fijo lateral y un corredizo, incluye perfilado del hueco previo a su colocación a base de mortero cemento-arena proporción  1:4. Incluye: Herramienta, mano de obra y todo lo necesario para su correcta ejecución.</t>
  </si>
  <si>
    <t>PV-06</t>
  </si>
  <si>
    <t xml:space="preserve">      Suministro e instalación de puerta tipo multypanel 0.80x2.06m con marco metálico de 0.86x2.10m fabricado a base de perfil tubular M-225., chapa tipo bola con llave para exterior modelo MH52T3  marca fanal o similar acabado en latón brillante para exterior, dos bisagras de 3", pintura esmalte anticorrosivo color blanco en el marco metálico, el concepto incluye perfilado del hueco previo a su colocación con mortero cemento-arena 1:4. Incluye: Herramienta, mano de obra y todo lo necesario para su correcta ejecución.</t>
  </si>
  <si>
    <t xml:space="preserve">   INSTALACIONES ELÉCTRICAS</t>
  </si>
  <si>
    <t>IE-01</t>
  </si>
  <si>
    <t xml:space="preserve">      Suministro y colocación de centro de carga de dos circuitos  con una pieza de interruptor sencillo de 1x30 amperes, tubería galvanizada conduit pared delgada de 3/4", el concepto incluye ranurado, resanado con mortero cemento-arena 1:4, prueba del correcto funcionamiento de las instalaciones y todo lo necesario para su correcto funcionamiento.</t>
  </si>
  <si>
    <t>IE-02</t>
  </si>
  <si>
    <t xml:space="preserve">      Salida eléctrica para tomacorriente, incluye; Contacto doble, tapa, poliducto eléctrico, cableado con cable thw #12, ranurado, sujeción de poliducto, mano de obra y equipo.</t>
  </si>
  <si>
    <t>SAL</t>
  </si>
  <si>
    <t>IE-03</t>
  </si>
  <si>
    <t xml:space="preserve">      Salida eléctrica para apagador sencillo,  incluye: tapa de una via, poliducto eléctrico naranja reforzado de 1/2", cableado con cable thw #12, ranurado, resanado con mortero cemento-arena 1:4, sujeción de poliducto, mano de obra y equipo.</t>
  </si>
  <si>
    <t>IE-04</t>
  </si>
  <si>
    <t xml:space="preserve">      Salida eléctrica para apagador doble, incluye; tapa de dos vías, poliducto eléctrico naranja reforzado de 1/2", cableado con cable thw #12, ranurado, resanado con mortero cemento-arena 1:4, sujeción de poliducto, mano de obra y equipo.</t>
  </si>
  <si>
    <t>IE-05</t>
  </si>
  <si>
    <t xml:space="preserve">      Salida eléctrica para lámpara,  incluye; cableado con cable thw #12,  caja octogonal de 4", con poliducto naranja reforzado de 1/2", cableado, ranurado, resanado con mortero cemento-arena 1:4, sujeción de poliducto, mano de obra y equipo.</t>
  </si>
  <si>
    <t>IE-06</t>
  </si>
  <si>
    <t xml:space="preserve">      Suministro e instalación de foco incandescente de 100 watts según proyecto, incluye: la roseta de porcelana de 4" y todo lo necesario para su correcta instalación.</t>
  </si>
  <si>
    <t xml:space="preserve">   INSTALACIONES HIDRÁULICAS Y SANITARIAS</t>
  </si>
  <si>
    <t>IHS-05</t>
  </si>
  <si>
    <t xml:space="preserve">      Salidas para instalación sanitaria de 1 1/2",  2" y 4" para ventila,  lavabo, sanitario, tarja y regadera, tubería de pvc, conexiones, pegamento, ranurado, resanado con mortero cemento-arena 1:4, pendiente, materiales, mano de obra, herramienta y equipo.</t>
  </si>
  <si>
    <t>IHS-07</t>
  </si>
  <si>
    <t xml:space="preserve">      Salidas para instalación hidráulica  para  regadera agua fría y caliente, lavabo, sanitario,  tarja o zinc, con tubería cpvc de 1/2" marca duralon o similar, el concepto incluye: 2 Dispositivos economizadores de agua (DISEA M) marca EEFIMEX ó similar en regadera y lavabo, limpieza,  conexiones, ranurado, pendiente, materiales, mano de obra, herramienta,  equipo, resanado con mortero cemento-arena 1:4, prueba del correcto funcionamiento de las instalaciones y todo lo necesario para su correcto funcionamiento.</t>
  </si>
  <si>
    <t>IHS-08</t>
  </si>
  <si>
    <t xml:space="preserve">      Suministro e instalación de sanitario marca lamosa o similar línea económica  en color blanco, incluye asiento, pijas, cuello de cera, manguera flexible, llave cromada de 1/2".</t>
  </si>
  <si>
    <t>IHS-09</t>
  </si>
  <si>
    <t xml:space="preserve">      Suministro e instalación de lavabo marca lamosa o similar línea económica  en color blanco, incluye: Llave mezcladora marca helvex o similar línea económica, juego de patas, soportes, manguera flexible, llave cromada de 1/2", cespol bote.</t>
  </si>
  <si>
    <t>IHS-10</t>
  </si>
  <si>
    <t xml:space="preserve">      Suministro e instalación de regadera línea económica  incluye llaves de empotrar, manerales,  brazo y chapetón.</t>
  </si>
  <si>
    <t>IHS-11</t>
  </si>
  <si>
    <t xml:space="preserve">      Construcción de registro sanitario de 46x45cm de medida interna, a base de ladrillo recocido común de la región de 7x14x28 cm, junteado con mortero cal-arena 1:5 + 10% de cemento, base y tapa a base de concreto F'c=150 kg/cm2 con t.m.a. 3/4" reforzado con malla electrosoldada 6x6-10/10 el concepto incluye: enjarre interior con mortero cemento-arena 1:3, fabricación y colocación de dos jaladeras para la tapa a base de alambrón de 1/4", con pases a base de poliducto de 1/2". y todo lo necesario para su correcta ejecución.</t>
  </si>
  <si>
    <t>IHS-12</t>
  </si>
  <si>
    <t xml:space="preserve">      Suministro e instalación de tinaco de 600 lt de la marca rotoplas o similar con el sistema de 3 capas para garantizar una vida útil de 35 años, con todos los accesorios como jarro de aire, flotador #5, válvula de llenado ¾", multiconector con válvula de esfera, tuerca unión y válvula check, incluye base para nivelar tinaco (detalle plano), la alimentación hidráulica por medio de tubería cpvc de 1/2" y todo lo necesario para su correcto funcionamiento.</t>
  </si>
  <si>
    <t>IHS-13</t>
  </si>
  <si>
    <t xml:space="preserve">      Suministro e instalación de lavadero doble de empotrar, el concepto incluye; firme de concreto sencillo, murete de block de 12x20x40 cm, segun proyecto, la salida sanitaria con tubería pvc de 2" y la salida hidráulica con tubería cpvc de 1/2", llave de jardín de 1/2", dispositivo economizador de agua (DISEA M) marca EEFIMEX ó similar,  resanado con mortero cemento-arena 1:4  y todo lo necesario para su correcto funcionamiento.</t>
  </si>
  <si>
    <t>FORMATO N0. 22</t>
  </si>
  <si>
    <t>CATÁLOGO DE CONCEPTOS, CANTIDADES DE OBRA, PRECIOS UNITARIOS, IMPORTES PARCIALES Y TOTALES DE LA PROPUESTA</t>
  </si>
  <si>
    <t>DEL ESTADO DE SONORA</t>
  </si>
  <si>
    <t xml:space="preserve">FECHA DE PRESENTACIÓN DE LA PROPUESTA: </t>
  </si>
  <si>
    <t>LICITACIÓN No.:</t>
  </si>
  <si>
    <t xml:space="preserve"> </t>
  </si>
  <si>
    <t>CANTIDADES DE OBRA, PRECIOS UNITARIOS E IMPORTES</t>
  </si>
  <si>
    <t>CLAVE</t>
  </si>
  <si>
    <t>DESCRIPCIÓN</t>
  </si>
  <si>
    <t>UNIDAD</t>
  </si>
  <si>
    <t>CANTIDAD</t>
  </si>
  <si>
    <t>P. UNIT. CON NUMERO</t>
  </si>
  <si>
    <t>PRECIO UNIT. CON LETRA</t>
  </si>
  <si>
    <t>IMPORTE</t>
  </si>
  <si>
    <t>LOSA DE CIMENTACIÓN</t>
  </si>
  <si>
    <t>PESOS 00/100 M.N.**</t>
  </si>
  <si>
    <t>MUROS</t>
  </si>
  <si>
    <t>TECHO</t>
  </si>
  <si>
    <t>ACABADOS</t>
  </si>
  <si>
    <t>PUERTAS Y VENTANAS</t>
  </si>
  <si>
    <t>INSTALACIONES ELÉCTRICAS</t>
  </si>
  <si>
    <t>INSTALACIONES HIDRÁULICAS Y SANITARIAS</t>
  </si>
  <si>
    <t xml:space="preserve">TOTAL DE PRESUPUESTO **                                             </t>
  </si>
  <si>
    <t>TOTAL DE PRESUPUESTO</t>
  </si>
  <si>
    <t xml:space="preserve">COMISION DE VIVIENDA </t>
  </si>
  <si>
    <t>CONSTRUCCIÓN DE  1 (UNA) VIVIENDA DE 40.01 M2, A BASE DE LOSA DE CIMENTACIÓN, MUROS DE BLOCK, TECHO DE VIGUETA Y BOVEDILLA, INSTALACIONES ELÉCTRICAS, HIDRÁULICAS Y SANITARIAS. EN EL MUNICIPIO DE __________ SONORA.</t>
  </si>
  <si>
    <t>Ml</t>
  </si>
  <si>
    <t>PC-07</t>
  </si>
  <si>
    <t xml:space="preserve">      Afine, nivelacion y compactacion de terreno natural para desplante de losa de cimentacio, incluye todo lo necesario para su correcta ejecucion.</t>
  </si>
  <si>
    <t>MC-01</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</si>
  <si>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deberá quedar aparente por ambas caras.</t>
  </si>
  <si>
    <t>MC-02</t>
  </si>
  <si>
    <t xml:space="preserve">      Castillo de concreto F´c=150 kg/cm2 hecho en obra t.m.a. 3/4", 12x12 cm de sección, armado con armex 12x12-4; incluye: cimbra aparente y descimbra; fabricación, colado y  curado del concreto; materiales y mano de obra, deberá de quedar con acabado final aparente.</t>
  </si>
  <si>
    <t>MC-03</t>
  </si>
  <si>
    <t xml:space="preserve">      Cadena de cerramiento de concreto F´c=150 kg/cm2 hecho en obra t.m.a. 3/4", 12x20 cm de sección, armada con armex 12X20-4; incluye: cimbra aparente y descimbra; fabricación, colado y  curado del concreto; materiales y mano de obra, deberá de quedar con acabado final aparente.</t>
  </si>
  <si>
    <t xml:space="preserve">      Losa aligerada de 15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descimbraaparente, volado de concreto armado de 0.19x0.10m, colado, vibrado, curado y todo lo necesario para su correcta ejecución.</t>
  </si>
  <si>
    <t xml:space="preserve">      Impermeabilización de losa de azotea a base de impermeabilizante elastomerico marca termoteck o similar de 3 años de garantía,a razón de 1 m2/lt, y  tela de refuerzo sencillo, incluye limpieza y preparación de la superficie.</t>
  </si>
  <si>
    <t xml:space="preserve">      Sardinel de 10x10 cm a  base de concreto hidráulico de F'c=150 kg/cm2 t.m.a. 3/4". Incluye: Herramienta, mano de obra y todo lo necesario para su correcta ejecución.</t>
  </si>
  <si>
    <t>AC-09</t>
  </si>
  <si>
    <t>Pza</t>
  </si>
  <si>
    <t xml:space="preserve">      Salida eléctrica para tomacorriente, incluye; Contacto doble, tapa, poliducto eléctrico, cableado, ranurado, sujeción de poliducto, mano de obra y equipo.</t>
  </si>
  <si>
    <t>Sal</t>
  </si>
  <si>
    <t xml:space="preserve">      Salida eléctrica para lámpara,  incluye; cableado con cable thw #12,  caja octogonal de 4", con poliducto naranja reforzado de 1/2", cableado, ranurado, resanado con mortero cemento arena 1:4, sujeción de poliducto, mano de obra y equipo.</t>
  </si>
  <si>
    <t xml:space="preserve">      Suministro e instalación de foco fluorescente espiral 23 w. De luz fria con 100 W de iluminacion según proyecto, incluye: la roseta de porcelana de 4" y todo lo necesario para su correcta instalación.</t>
  </si>
  <si>
    <t>IHS-01</t>
  </si>
  <si>
    <t>IHS-02</t>
  </si>
  <si>
    <t xml:space="preserve">      Salidas para instalación hidráulica  para  regadera agua fría y caliente, lavabo, sanitario,  tarja o zinc, con tubería cpvc de 1/2" marca duralon o similar, el concepto incluye: limpieza,  conexiones, ranurado, pendiente, materiales, mano de obra, herramienta,  equipo, resanado con mortero cemento-arena 1:4, prueba del correcto funcionamiento de las instalaciones y todo lo necesario para su correcto funcionamiento.</t>
  </si>
  <si>
    <t>IHS-03</t>
  </si>
  <si>
    <t>IHS-04</t>
  </si>
  <si>
    <t xml:space="preserve">      Suministro e instalación de lavabo marca lamosa o similar línea económica  en color blanco, incluye: Llave mezcladora marca helvex o similar línea económica, patas, soportes, manguera flexible, llave cromada de 1/2", cespol bote.</t>
  </si>
  <si>
    <t xml:space="preserve">      Suministro e instalación de regadera línea económica  incluye brazo y chapetón.</t>
  </si>
  <si>
    <t>IHS-06</t>
  </si>
  <si>
    <t xml:space="preserve">      Suministro e instalación de lavadero doble de empotrar, el concepto incluye; firme de concreto sencillo, murete de block de 12x20x40 cm, la salida sanitaria con tubería pvc de 2" y la salida hidráulica con tubería cpvc de 1/2", llave de jardín de 1/2",  resanado con mortero cemento-arena 1:4  y todo lo necesario para su correcto funcionamiento.</t>
  </si>
  <si>
    <t xml:space="preserve">      Losa de Cimentación de 9 cm de espesor, a base de concreto F'c=200  kg/cm2; t.m.a. 3/4" hecho en obra; reforzado con  malla electrosoldada 6x6-10/10, plantilla de 5 cm de espesor a base de concreto F'c=100 kg/cm2 t.m.a. 3/4", dentellón perimetral e intermedio a base de armex de 15x20 cm; anclaje a base de  bastones con varilla 3/8"  @ 30 con 40 cm de largo donde se indique en los planos de proyecto,  acabado pulido, incluye: fumigacion antitermitas con fumigante aditivo adherente termidor o similar, curado, vibrado, colado y todo lo necesario para su correcta ejecución.</t>
  </si>
  <si>
    <t xml:space="preserve">      LOSA DE CIMENTACION</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</si>
  <si>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con boquilla cortada a hueso.</t>
  </si>
  <si>
    <t xml:space="preserve">      Construcción de pretil  a base de block de 12x20x40 cm junteado con mortero cemento arena proporción 1:4, incluye; plomeado, relleno de huecos en parte superior y en parte inferior para nivelar con concreto F´c= 150 kg/cm2 hecho en obra t.m.a. 3/4", materiales, mano de obra, herramienta, equipo, con boquilla cortada a hueso.</t>
  </si>
  <si>
    <t xml:space="preserve">      Construcción de diamantes a base de  mortero cemento-arena 1:4  2.5 cm de e spesor promedio  acabado floteado para recibir impermeabilizacion, incluye trazo y ejecucion de pendientes, elevacion de materiales hasta 3.00 m, material, herramienta y mano de obra.</t>
  </si>
  <si>
    <t>m2</t>
  </si>
  <si>
    <t xml:space="preserve">      Suministro y Colocacion de gargola tipo cuadrada sencilla incluye demolicion, mortero cemento-arena 1:4 y todo lo necesario para su correcta instalacion.</t>
  </si>
  <si>
    <t>pza</t>
  </si>
  <si>
    <t xml:space="preserve">      CUBIERTA</t>
  </si>
  <si>
    <t xml:space="preserve">      ACABADOS</t>
  </si>
  <si>
    <t xml:space="preserve">      Chaflán de 10x10 cms. con pasta de cemento-arena prop. 1:4, según detalle indicado en los planos, Incluye: Material, mano de obra, herramienta y todo lo necesario para su correcta ejecución.</t>
  </si>
  <si>
    <t xml:space="preserve">      PUERTAS Y VENTANAS</t>
  </si>
  <si>
    <t xml:space="preserve">      INSTALACIONES ELECTRICAS</t>
  </si>
  <si>
    <t>CONSTRUCCIÓN DE RECAMARA ADICIONAL  DE 16.48 M2 URBANA  A BASE DE LOSA DE CIMENTACIÓN, MUROS DE BLOCK, TECHO DE VIGUETA E INSTALACIONES ELÉCTRICAS, EN LOS MUNICIPIOS  DE SONORA.</t>
  </si>
  <si>
    <t>1.-</t>
  </si>
  <si>
    <t>PC-01U</t>
  </si>
  <si>
    <t>PC-02U</t>
  </si>
  <si>
    <t>PC-05U</t>
  </si>
  <si>
    <t xml:space="preserve">      Losa de Cimentación de 9 cm de espesor, a base de concreto F'c=200  kg/cm2; t.m.a. 3/4" hecho en obra; reforzado con  malla electrosoldada 6x6-10/10, plantilla de 5 cm de espesor a base de concreto F'c=100 kg/cm2 t.m.a. 3/4", dentellón perimetral e intermedio a base de armex de 15x20 cm; anclaje a base de  bastones con varilla corrugada 3/8" grado 42 o 5/16 DA 6000  @ 30 con 40 cm de largo donde se indique en los planos de proyecto,  acabado pulido, incluye: fumigacion antitermitas con fumigante aditivo adherente termidor o similar, curado, vibrado, colado y todo lo necesario para su correcta ejecución.</t>
  </si>
  <si>
    <t>PC-06U</t>
  </si>
  <si>
    <t>PC-07U</t>
  </si>
  <si>
    <t>2.-</t>
  </si>
  <si>
    <t xml:space="preserve">      ALBAÑILERIA</t>
  </si>
  <si>
    <t>MC-01U</t>
  </si>
  <si>
    <t>MC-02U</t>
  </si>
  <si>
    <t xml:space="preserve">      Castillo K-1 de concreto F´c=150 kg/cm2 hecho en obra t.m.a. 3/4", 12x12 cm de sección, armado con armex 12x12-4; incluye: cimbra aparente y descimbra; fabricación, colado y  curado del concreto; materiales y mano de obra, deberá de quedar con acabado final aparente.</t>
  </si>
  <si>
    <t>MC-02UA</t>
  </si>
  <si>
    <t xml:space="preserve">      Castillo K-2 ahogados de 2.50 ML de altura incluye el pretil, con  concreto F´c=150 kg/cm2 hecho en obra t.m.a. 3/4", con una varilla corrugada de refuerzo de 3/8";  armado, colado y  vibrado del concreto; materiales y mano de obra,.</t>
  </si>
  <si>
    <t>MC-03U</t>
  </si>
  <si>
    <t>MC-04U</t>
  </si>
  <si>
    <t>MC-05U</t>
  </si>
  <si>
    <t>MC-06U</t>
  </si>
  <si>
    <t>3.-</t>
  </si>
  <si>
    <t>CU-01U</t>
  </si>
  <si>
    <t xml:space="preserve">      Losa aligerada de 15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descimbraaparente, colado, vibrado, curado y todo lo necesario para su correcta ejecución. Para la ejecucion de este concepto el beneficiario aportara el importe de 4,000 pesos en la compra de los materiales alambre recocido, curacreto, malla electrosoldada 6x6 - 10/10, Vigueta alma abierta con armadura 10-36 y Bovedilla de poliestireno de 61x122 x11 cms de espesor</t>
  </si>
  <si>
    <t>CU-02U</t>
  </si>
  <si>
    <t>4.-</t>
  </si>
  <si>
    <t>AC-01U</t>
  </si>
  <si>
    <t>AC-03U</t>
  </si>
  <si>
    <t>AC-09U</t>
  </si>
  <si>
    <t>AC-14U</t>
  </si>
  <si>
    <t>AC-13U</t>
  </si>
  <si>
    <t xml:space="preserve">      Aplanado de mezcla en muros, a base de mortero cemento arena 1:3,  acabado fino floteado , incluye: material, mano de obra, remates y emboquillado.</t>
  </si>
  <si>
    <t>5.-</t>
  </si>
  <si>
    <t>PV-04U</t>
  </si>
  <si>
    <t>PV-06U</t>
  </si>
  <si>
    <t>6.-</t>
  </si>
  <si>
    <t>IE-02U</t>
  </si>
  <si>
    <t>IE-03U</t>
  </si>
  <si>
    <t>IE-05U</t>
  </si>
  <si>
    <t xml:space="preserve">      Salida eléctrica para lámpara,  incluye; la roseta de porcelana de 4" , cableado con cable thw #12,  caja octogonal de 4", con poliducto naranja reforzado de 1/2", cableado, ranurado, resanado con mortero cemento arena 1:4, sujeción de poliducto, mano de obra y equipo.</t>
  </si>
  <si>
    <t>IE-06U</t>
  </si>
  <si>
    <t xml:space="preserve">      Suministro  de foco fluorescente espiral 23 w. De luz fria con 100 W de iluminacion según proyecto,</t>
  </si>
  <si>
    <t>INSTALACIONES ELECTRICAS</t>
  </si>
  <si>
    <t>LOCALIDAD</t>
  </si>
  <si>
    <t>ACCIONES</t>
  </si>
  <si>
    <t>MUNICIPIO</t>
  </si>
  <si>
    <t>NUMERO</t>
  </si>
  <si>
    <t>DESCRIPCION</t>
  </si>
  <si>
    <t>F. INICIO</t>
  </si>
  <si>
    <t>F. TERMINO</t>
  </si>
  <si>
    <t>PLAZO:</t>
  </si>
  <si>
    <t>(Nombre o razón social del licitante)</t>
  </si>
  <si>
    <t>(Nombre y firma del apoderado Legal)</t>
  </si>
  <si>
    <t>F.INICIO</t>
  </si>
  <si>
    <t>F.TERMINO</t>
  </si>
  <si>
    <t>PLAZO</t>
  </si>
  <si>
    <t>F. PRESENTACION</t>
  </si>
  <si>
    <t xml:space="preserve">      Impermeabilización de losa de azotea a base de impermeabilizante elastomerico de 3 años de garantía,a razón de 1 m2/lt, y  tela de refuerzo sencillo, incluye limpieza y preparación de la superficie.</t>
  </si>
  <si>
    <t xml:space="preserve">      Cemento blanco, en muro de fachada para colocacion de placa Incluye; Material, herramienta, mano de obra y todo lo necesario para su correcta ejecución.</t>
  </si>
  <si>
    <t xml:space="preserve">      Pintura vinílica lavable en muros y plafond  incluye: material, limpieza, rebabeado, preparación de la superficie, aplicación de sellador vinílico y dos manos de pintura.</t>
  </si>
  <si>
    <t xml:space="preserve">      Suministro e instalación de puerta de 0.90x2.10 mts, tipo multypanel lisa, fabricado con hoja de acero liso galvanizado cal. 28, con bastidor de madera de pino estufado, terminado en color blanco, relleno de esouma rigida de poliuretano con una densidad de 32 a 34 kg/m3 .,incluye marco metálico fabricado a base de perfil tubular M-225,chapa tipo bola con llave para exterior  acabado en latón brillante para exterior, dos bisagras de 3", pintura esmalte anticorrosivo color blanco, perfilado del hueco previo a su colocación con mortero cemento-arena 1:4. Herramienta, mano de obra y todo lo necesario para su correcta ejecución.</t>
  </si>
  <si>
    <t>CONSTRUCCIÓN DE RECAMARA ADICIONAL  DE 16.65 M2 URBANA  A BASE DE LOSA DE CIMENTACIÓN, MUROS DE BLOCK, TECHO DE VIGUETA E INSTALACIONES ELÉCTRICAS, EN LOS MUNICIPIOS  DE SONORA.</t>
  </si>
  <si>
    <t xml:space="preserve">   LOSA DE CIMENTACION</t>
  </si>
  <si>
    <t>ESP-PC01</t>
  </si>
  <si>
    <t>ESP-PC02</t>
  </si>
  <si>
    <t>ESP-PC05</t>
  </si>
  <si>
    <t xml:space="preserve">      Losa de Cimentación de 9 cm de espesor, a base de concreto F'c=200  kg/cm2; t.m.a. 3/4" hecho en obra; reforzado con  malla electrosoldada 6x6-10/10, cadena perimetral  a base de armex de 15x20 cm; anclaje a base de  bastones con varilla corrugada 3/8" grado 42 o 5/16 DA 6000  @ 30 con 40 cm de largo donde se indique en los planos de proyecto,  acabado pulido, incluye: fumigacion antitermitas con fumigante aditivo adherente termidor o similar, curado, vibrado, colado y todo lo necesario para su correcta ejecución.</t>
  </si>
  <si>
    <t>ESP-PC06</t>
  </si>
  <si>
    <t xml:space="preserve">      Impermeabilización a base de producto epóxico color negro aplicado sobre los 12 cm del desplante  incluye: materiales, mano de obra, herramienta y equipo necesarios para su correcta ejecución.</t>
  </si>
  <si>
    <t xml:space="preserve">   ALBAÑILERIA</t>
  </si>
  <si>
    <t>ESP-MC01</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</si>
  <si>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deberá quedar acabado comun.</t>
  </si>
  <si>
    <t>ESP-MC02</t>
  </si>
  <si>
    <t>ESP-MC02A</t>
  </si>
  <si>
    <t>ESP-MC03</t>
  </si>
  <si>
    <t xml:space="preserve">      Cadena de cerramiento de concreto F´c=200 kg/cm2 hecho en obra t.m.a. 3/4", 12x20 cm de sección, armada con armex 12X20-4; incluye: cimbra aparente y descimbra; fabricación, colado y  curado del concreto; materiales y mano de obra, deberá de quedar con acabado final aparente.</t>
  </si>
  <si>
    <t>ESP-CU01</t>
  </si>
  <si>
    <t xml:space="preserve">      Losa aligerada de 16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 aparente, colado, vibrado, curado y todo lo necesario para su correcta ejecución. Para la ejecucion de este concepto el beneficiario aportara el importe de 4,000 pesos en la compra de los materiales alambre recocido, curacreto, malla electrosoldada 6x6 - 10/10, Vigueta alma abierta con armadura 12-36 y Bovedilla de poliestireno de 61x122 x11 cms de espesor; volado de 15x10 cms armado con varilla longitudinal de 3/8" y bastones de 40 cms de longitud a cada 30 cms  y gotero  a  base de tuino de madera de 1" (2.54 cms)</t>
  </si>
  <si>
    <t>ESP-CU02</t>
  </si>
  <si>
    <t xml:space="preserve">      Impermeabilización de losa de azotea a base de impermeabilizante elastomerico de 3 años de garantía,a razón de 1 m2/lt, y  tela reforzada, incluye: 3 manos de impermeabilizante , limpieza y preparación de la superficie.</t>
  </si>
  <si>
    <t>ESP-AC03</t>
  </si>
  <si>
    <t>ESP-AC14</t>
  </si>
  <si>
    <t xml:space="preserve">      Pintura vinílica lavable en muros exteriores, interiores y plafond de yeso, incluye: material, limpieza, rebabeado, preparación de la superficie, aplicación de sellador vinílico y dos manos de pintura.</t>
  </si>
  <si>
    <t>ESP-AC13</t>
  </si>
  <si>
    <t xml:space="preserve">      Aplanado grueso en muros exteriores e interiores  a base de  mortero cemento arena 1:4 en un espesor minimo de 1.5 cms , y terminado fino floteado con mortero cemento-arena 1:3 incluye: perfilado de aristas, remates, material, mano de obra y emboquillado.</t>
  </si>
  <si>
    <t>ESP-PV04U</t>
  </si>
  <si>
    <t xml:space="preserve">      Suministro y colocación  de ventana corrediza de 0.83x1.05m a base de perfil de aluminio anodizado natural  de 1 1/2" con cristal claro de 3mm con un fijo lateral y un corredizo, incluye: perfilado del hueco, previo a su colocación a base de mortero cemento-arena proporción  1:4. silicon, Herramienta, mano de obra y todo lo necesario para su correcta ejecución.</t>
  </si>
  <si>
    <t>ESP-PV06U</t>
  </si>
  <si>
    <t xml:space="preserve">      Suministro e instalación de puerta de 0.90x2.10 mts, tipo multypanel lisa, fabricado con hoja de acero liso galvanizado cal. 28, con bastidor de madera de pino estufado, terminado en color blanco, relleno de esouma rigida de poliuretano con una densidad de 32 a 34 kg/m3 .,incluye marco metálico fabricado a base de perfil tubular M-225,chapa tipo bola con llave para exterior modelo MH52T3  marca fanal o similar acabado en latón brillante para exterior, dos bisagras de 3", pintura esmalte anticorrosivo color blanco, perfilado del hueco previo a su colocación con mortero cemento-arena 1:4. Herramienta, mano de obra y todo lo necesario para su correcta ejecución.</t>
  </si>
  <si>
    <t xml:space="preserve">   INSTALACIONES ELECTRICAS</t>
  </si>
  <si>
    <t>ESP-IE02</t>
  </si>
  <si>
    <t>ESP-IE03</t>
  </si>
  <si>
    <t>ESP-IE05</t>
  </si>
  <si>
    <t xml:space="preserve">      Salida eléctrica para lámpara,  incluye; Roseta de porcelana de 4", cableado con cable thw #12,  caja octogonal de 4", con poliducto naranja reforzado de 1/2", cableado, ranurado, resanado con mortero cemento arena 1:4, sujeción de poliducto, mano de obra y equipo.</t>
  </si>
  <si>
    <t>ESP-IE06</t>
  </si>
  <si>
    <t>IE-07U</t>
  </si>
  <si>
    <t>ESP-IE07</t>
  </si>
  <si>
    <t xml:space="preserve">      Alimentación eléctrica de la vivienda existente a la recamara adicional para una distancia maxima de 6 mts el concepto incluye; poliducto naranja reforzado, cable thw #12, prueba del funcionamiento de las instalaciones y todo lo necesario para su correcta ejecucion.</t>
  </si>
  <si>
    <t>Sal,</t>
  </si>
  <si>
    <t>ETCHOJOA Y HERMOSILLO</t>
  </si>
  <si>
    <t>TERMINACION DE 159(CIENTO CINCUENTA Y NUEVE)  RECAMARA ADICIONALES  DE 16.65 M2 URBANA  A BASE DE LOSA DE CIMENTACIÓN, MUROS DE BLOCK, TECHO DE VIGUETA E INSTALACIONES ELÉCTRICAS, EN VARIAS LOCALIDADES DE  LOS MUNICIPIOS ETCHOJOA Y HERMOSILLO  DE SONORA.</t>
  </si>
  <si>
    <t xml:space="preserve">      Impermeabilización a base de producto epóxico color negro aplicado sobre los 12 cm del desplante y 9 cm del espesor de la losa en todo el perímetro, incluye: materiales, mano de obra, herramienta y equipo necesarios para su correcta ejecución.</t>
  </si>
  <si>
    <t xml:space="preserve">      Construcción de muro de block de 12x20x40 cm junteado con mortero cemento arena proporción 1:4, incluye; plomeado, relleno de huecos en contorno de ventanas a base de concreto F´c= 150 kg/cm2 hecho en obra t.m.a. 3/4", materiales, mano de obra, herramienta, equipo, deberá quedar acabado comun.</t>
  </si>
  <si>
    <t>AC-13UA</t>
  </si>
  <si>
    <t xml:space="preserve">      Aplanado grueso en muros exteriores e interiroes  a base de  mortero cemento arena 1:4 en un espesor minimo de 1.5 cms , y terminado fino floteado con mortero cemento-arena 1:3 incluye: perfilado de aristas, remates, material, mano de obra y emboquillado.</t>
  </si>
  <si>
    <t>PV-01U</t>
  </si>
  <si>
    <t xml:space="preserve">      Suministro e instalación de puerta de 0.90x2.06 mts, tipo multypanel lisa, fabricado con hoja de acero liso galvanizado cal. 28, con bastidor de madera de pino estufado, terminado en color blanco, relleno de esouma rigida de poliuretano con una densidad de 32 a 34 kg/m3 .,incluye marco metálico de 0.96x2.10m fabricado a base de perfil tubular M-225, chapa tipo bola con llave para exterior modelo MH52T3  marca fanal o similar acabado en latón brillante para exterior, dos bisagras de 3", pintura esmalte anticorrosivo color blanco, perfilado del hueco previo a su colocación con mortero cemento-arena 1:4. Herramienta, mano de obra y todo lo necesario para su correcta ejecución.</t>
  </si>
  <si>
    <t xml:space="preserve">      Salida eléctrica para apagador sencillo de palanca color marfil marca leviton o similar,  incluye: tapa de una via, poliducto eléctrico naranja reforzado de 1/2", cableado con cable thw #12, ranurado, resanado con mortero cemento-arena 1:4, sujeción de poliducto, mano de obra y equipo.</t>
  </si>
  <si>
    <t>CIENTO CINCUENTA Y NUEVE</t>
  </si>
  <si>
    <t>PRECIO</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</si>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</sst>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quot;-&quot;??_-;_-@_-"/>
    <numFmt numFmtId="165" formatCode="_-&quot;$&quot;* #,##0.00_-;\-&quot;$&quot;* #,##0.00_-;_-&quot;$&quot;* &quot;-&quot;??_-;_-@_-"/>
    <numFmt numFmtId="166" formatCode="[$-F800]dddd\,\ mmmm\ dd\,\ yyyy"/>
    <numFmt numFmtId="167" formatCode="_(&quot;$&quot;* #,##0.00_);_(&quot;$&quot;* \(#,##0.00\);_(&quot;$&quot;* &quot;-&quot;??_);_(@_)"/>
    <numFmt numFmtId="168" formatCode="&quot;$&quot;#,##0.00;[Red]&quot;$&quot;#,##0.00"/>
  </numFmts>
  <fonts count="20" x14ac:knownFonts="1">
    <font>
      <sz val="11"/>
      <color theme="1"/>
      <name val="Calibri"/>
      <family val="2"/>
      <scheme val="minor"/>
    </font>
    <font>
      <sz val="8"/>
      <name val="Arial"/>
      <family val="2"/>
    </font>
    <font>
      <b/>
      <sz val="9"/>
      <color indexed="8"/>
      <name val="Arial"/>
      <family val="2"/>
    </font>
    <font>
      <b/>
      <sz val="11"/>
      <name val="Arial"/>
      <family val="2"/>
    </font>
    <font>
      <b/>
      <sz val="10"/>
      <color indexed="8"/>
      <name val="Arial"/>
      <family val="2"/>
    </font>
    <font>
      <sz val="10"/>
      <name val="Arial"/>
      <family val="2"/>
    </font>
    <font>
      <sz val="10"/>
      <name val="MS Sans Serif"/>
      <family val="2"/>
    </font>
    <font>
      <b/>
      <sz val="14"/>
      <name val="Arial"/>
      <family val="2"/>
    </font>
    <font>
      <sz val="8"/>
      <name val="Tahoma"/>
      <family val="2"/>
    </font>
    <font>
      <sz val="9"/>
      <name val="Arial"/>
      <family val="2"/>
    </font>
    <font>
      <b/>
      <sz val="9"/>
      <name val="Arial"/>
      <family val="2"/>
    </font>
    <font>
      <sz val="9"/>
      <name val="Tahoma"/>
      <family val="2"/>
    </font>
    <font>
      <b/>
      <sz val="9"/>
      <color indexed="9"/>
      <name val="Arial"/>
      <family val="2"/>
    </font>
    <font>
      <b/>
      <sz val="9"/>
      <name val="Tahoma"/>
      <family val="2"/>
    </font>
    <font>
      <sz val="9"/>
      <color indexed="8"/>
      <name val="Arial"/>
      <family val="2"/>
    </font>
    <font>
      <sz val="28"/>
      <name val="Arial"/>
      <family val="2"/>
    </font>
    <font>
      <b/>
      <sz val="12"/>
      <name val="Arial"/>
      <family val="2"/>
    </font>
    <font>
      <sz val="11"/>
      <color theme="1"/>
      <name val="Calibri"/>
      <family val="2"/>
      <scheme val="minor"/>
    </font>
    <font>
      <sz val="9"/>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s>
  <borders count="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0"/>
    <xf numFmtId="164" fontId="5" fillId="0" borderId="0" applyFont="0" applyFill="0" applyBorder="0" applyAlignment="0" applyProtection="0"/>
    <xf numFmtId="0" fontId="6" fillId="0" borderId="0"/>
    <xf numFmtId="0" fontId="5" fillId="0" borderId="0"/>
    <xf numFmtId="0" fontId="8" fillId="0" borderId="0"/>
    <xf numFmtId="165" fontId="5" fillId="0" borderId="0" applyFont="0" applyFill="0" applyBorder="0" applyAlignment="0" applyProtection="0"/>
    <xf numFmtId="167" fontId="8" fillId="0" borderId="0" applyFont="0" applyFill="0" applyBorder="0" applyAlignment="0" applyProtection="0"/>
    <xf numFmtId="164" fontId="5" fillId="0" borderId="0" applyFont="0" applyFill="0" applyBorder="0" applyAlignment="0" applyProtection="0"/>
    <xf numFmtId="0" fontId="5" fillId="0" borderId="0"/>
    <xf numFmtId="164" fontId="17" fillId="0" borderId="0" applyFont="0" applyFill="0" applyBorder="0" applyAlignment="0" applyProtection="0"/>
  </cellStyleXfs>
  <cellXfs count="225">
    <xf numFmtId="0" fontId="0" fillId="0" borderId="0" xfId="0"/>
    <xf numFmtId="4" fontId="0" fillId="0" borderId="0" xfId="0" applyNumberFormat="1"/>
    <xf numFmtId="0" fontId="0" fillId="0" borderId="0" xfId="0" applyNumberFormat="1"/>
    <xf numFmtId="164" fontId="9" fillId="0" borderId="0" xfId="8" applyFont="1" applyBorder="1" applyAlignment="1">
      <alignment horizontal="left" vertical="top"/>
    </xf>
    <xf numFmtId="165" fontId="9" fillId="0" borderId="0" xfId="9" applyNumberFormat="1" applyFont="1" applyBorder="1" applyAlignment="1">
      <alignment horizontal="right" vertical="center"/>
    </xf>
    <xf numFmtId="0" fontId="9" fillId="0" borderId="0" xfId="3" applyFont="1" applyBorder="1" applyAlignment="1">
      <alignment horizontal="left" vertical="top" wrapText="1"/>
    </xf>
    <xf numFmtId="165" fontId="9" fillId="0" borderId="0" xfId="3" applyNumberFormat="1" applyFont="1" applyBorder="1" applyAlignment="1">
      <alignment horizontal="right" vertical="center"/>
    </xf>
    <xf numFmtId="0" fontId="10" fillId="0" borderId="0" xfId="3" applyFont="1" applyBorder="1" applyAlignment="1">
      <alignment horizontal="left" vertical="top" wrapText="1"/>
    </xf>
    <xf numFmtId="165" fontId="10" fillId="0" borderId="0" xfId="3" applyNumberFormat="1" applyFont="1" applyBorder="1" applyAlignment="1">
      <alignment horizontal="right" vertical="center"/>
    </xf>
    <xf numFmtId="0" fontId="9" fillId="0" borderId="0" xfId="3" applyFont="1" applyBorder="1" applyAlignment="1">
      <alignment vertical="top"/>
    </xf>
    <xf numFmtId="0" fontId="10" fillId="0" borderId="0" xfId="3" applyFont="1" applyBorder="1" applyAlignment="1">
      <alignment horizontal="justify" vertical="top" wrapText="1"/>
    </xf>
    <xf numFmtId="0" fontId="9" fillId="0" borderId="0" xfId="3" applyFont="1" applyBorder="1" applyAlignment="1">
      <alignment vertical="top" wrapText="1"/>
    </xf>
    <xf numFmtId="0" fontId="10" fillId="0" borderId="0" xfId="3" applyFont="1" applyBorder="1" applyAlignment="1">
      <alignment vertical="top" wrapText="1"/>
    </xf>
    <xf numFmtId="0" fontId="11" fillId="0" borderId="25" xfId="5" applyFont="1" applyBorder="1"/>
    <xf numFmtId="0" fontId="11" fillId="0" borderId="26" xfId="5" applyFont="1" applyBorder="1" applyAlignment="1">
      <alignment wrapText="1"/>
    </xf>
    <xf numFmtId="0" fontId="11" fillId="0" borderId="26" xfId="5" applyFont="1" applyBorder="1" applyAlignment="1">
      <alignment horizontal="center" vertical="center"/>
    </xf>
    <xf numFmtId="2" fontId="11" fillId="0" borderId="26" xfId="5" applyNumberFormat="1" applyFont="1" applyBorder="1" applyAlignment="1">
      <alignment horizontal="center" vertical="center"/>
    </xf>
    <xf numFmtId="0" fontId="11" fillId="0" borderId="28" xfId="5" applyFont="1" applyBorder="1"/>
    <xf numFmtId="0" fontId="11" fillId="0" borderId="11" xfId="5" applyFont="1" applyBorder="1" applyAlignment="1">
      <alignment wrapText="1"/>
    </xf>
    <xf numFmtId="0" fontId="11" fillId="0" borderId="11" xfId="5" applyFont="1" applyBorder="1" applyAlignment="1">
      <alignment horizontal="center" vertical="center"/>
    </xf>
    <xf numFmtId="2" fontId="11" fillId="0" borderId="11" xfId="5" applyNumberFormat="1" applyFont="1" applyBorder="1" applyAlignment="1">
      <alignment horizontal="center" vertical="center"/>
    </xf>
    <xf numFmtId="0" fontId="11" fillId="0" borderId="30" xfId="5" applyFont="1" applyBorder="1"/>
    <xf numFmtId="0" fontId="11" fillId="0" borderId="31" xfId="5" applyFont="1" applyBorder="1" applyAlignment="1">
      <alignment wrapText="1"/>
    </xf>
    <xf numFmtId="0" fontId="11" fillId="0" borderId="31" xfId="5" applyFont="1" applyBorder="1" applyAlignment="1">
      <alignment horizontal="center" vertical="center"/>
    </xf>
    <xf numFmtId="2" fontId="11" fillId="0" borderId="31" xfId="5" applyNumberFormat="1" applyFont="1" applyBorder="1" applyAlignment="1">
      <alignment horizontal="center" vertical="center"/>
    </xf>
    <xf numFmtId="0" fontId="9" fillId="0" borderId="0" xfId="1" applyFont="1" applyAlignment="1">
      <alignment horizontal="center"/>
    </xf>
    <xf numFmtId="0" fontId="9" fillId="0" borderId="0" xfId="1" applyFont="1"/>
    <xf numFmtId="0" fontId="9" fillId="0" borderId="0" xfId="1" applyFont="1" applyAlignment="1">
      <alignment horizontal="center" vertical="center"/>
    </xf>
    <xf numFmtId="2" fontId="9" fillId="0" borderId="0" xfId="1" applyNumberFormat="1" applyFont="1" applyAlignment="1">
      <alignment horizontal="center" vertical="center"/>
    </xf>
    <xf numFmtId="0" fontId="9" fillId="0" borderId="0" xfId="1" applyFont="1" applyFill="1" applyAlignment="1">
      <alignment horizontal="center"/>
    </xf>
    <xf numFmtId="0" fontId="9" fillId="0" borderId="0" xfId="1" applyFont="1" applyFill="1"/>
    <xf numFmtId="0" fontId="9" fillId="0" borderId="0" xfId="1" applyFont="1" applyFill="1" applyAlignment="1">
      <alignment horizontal="center" vertical="center"/>
    </xf>
    <xf numFmtId="2" fontId="9" fillId="0" borderId="0" xfId="1" applyNumberFormat="1" applyFont="1" applyFill="1" applyAlignment="1">
      <alignment horizontal="center" vertical="center"/>
    </xf>
    <xf numFmtId="0" fontId="12" fillId="0" borderId="0" xfId="1" applyFont="1" applyFill="1" applyAlignment="1">
      <alignment horizontal="center"/>
    </xf>
    <xf numFmtId="166" fontId="9" fillId="0" borderId="0" xfId="1" applyNumberFormat="1" applyFont="1"/>
    <xf numFmtId="164" fontId="9" fillId="0" borderId="0" xfId="2" applyFont="1"/>
    <xf numFmtId="0" fontId="10" fillId="0" borderId="0" xfId="1" applyFont="1"/>
    <xf numFmtId="0" fontId="10" fillId="4" borderId="24" xfId="1" applyFont="1" applyFill="1" applyBorder="1" applyAlignment="1">
      <alignment horizontal="center" vertical="center" wrapText="1"/>
    </xf>
    <xf numFmtId="2" fontId="10" fillId="4" borderId="24" xfId="1" applyNumberFormat="1" applyFont="1" applyFill="1" applyBorder="1" applyAlignment="1">
      <alignment horizontal="center" vertical="center" wrapText="1"/>
    </xf>
    <xf numFmtId="2" fontId="9" fillId="0" borderId="0" xfId="1" applyNumberFormat="1" applyFont="1" applyFill="1" applyBorder="1" applyAlignment="1">
      <alignment horizontal="center" vertical="center"/>
    </xf>
    <xf numFmtId="0" fontId="9" fillId="0" borderId="0" xfId="1" applyFont="1" applyFill="1" applyBorder="1"/>
    <xf numFmtId="0" fontId="9" fillId="0" borderId="0" xfId="4" applyFont="1"/>
    <xf numFmtId="4" fontId="9" fillId="0" borderId="0" xfId="4" applyNumberFormat="1" applyFont="1"/>
    <xf numFmtId="0" fontId="9" fillId="0" borderId="0" xfId="1" applyFont="1" applyAlignment="1">
      <alignment vertical="top"/>
    </xf>
    <xf numFmtId="0" fontId="9" fillId="0" borderId="0" xfId="4" applyNumberFormat="1" applyFont="1"/>
    <xf numFmtId="0" fontId="9" fillId="0" borderId="0" xfId="1" applyFont="1" applyAlignment="1">
      <alignment vertical="center"/>
    </xf>
    <xf numFmtId="2" fontId="10" fillId="0" borderId="1" xfId="1" applyNumberFormat="1" applyFont="1" applyBorder="1" applyAlignment="1">
      <alignment horizontal="center" vertical="center"/>
    </xf>
    <xf numFmtId="0" fontId="9" fillId="0" borderId="8" xfId="1" applyFont="1" applyBorder="1" applyAlignment="1">
      <alignment vertical="center"/>
    </xf>
    <xf numFmtId="0" fontId="9" fillId="0" borderId="2" xfId="1" applyFont="1" applyBorder="1" applyAlignment="1">
      <alignment vertical="center"/>
    </xf>
    <xf numFmtId="0" fontId="9" fillId="0" borderId="0" xfId="1" applyFont="1" applyBorder="1" applyAlignment="1">
      <alignment vertical="center"/>
    </xf>
    <xf numFmtId="0" fontId="9" fillId="0" borderId="25" xfId="1" applyFont="1" applyBorder="1" applyAlignment="1">
      <alignment horizontal="center" vertical="center" wrapText="1"/>
    </xf>
    <xf numFmtId="0" fontId="9" fillId="0" borderId="30" xfId="1" applyFont="1" applyBorder="1" applyAlignment="1">
      <alignment horizontal="center" vertical="center" wrapText="1"/>
    </xf>
    <xf numFmtId="2" fontId="2" fillId="5" borderId="4" xfId="1" applyNumberFormat="1" applyFont="1" applyFill="1" applyBorder="1" applyAlignment="1">
      <alignment horizontal="center" vertical="center"/>
    </xf>
    <xf numFmtId="0" fontId="2" fillId="5" borderId="4" xfId="1" applyFont="1" applyFill="1" applyBorder="1" applyAlignment="1">
      <alignment horizontal="center" vertical="center"/>
    </xf>
    <xf numFmtId="165" fontId="2" fillId="5" borderId="4" xfId="6" applyFont="1" applyFill="1" applyBorder="1" applyAlignment="1">
      <alignment horizontal="center" vertical="center"/>
    </xf>
    <xf numFmtId="2" fontId="2" fillId="5" borderId="0" xfId="1" applyNumberFormat="1" applyFont="1" applyFill="1" applyBorder="1" applyAlignment="1">
      <alignment horizontal="center" vertical="center"/>
    </xf>
    <xf numFmtId="0" fontId="2" fillId="5" borderId="0" xfId="1" applyFont="1" applyFill="1" applyBorder="1" applyAlignment="1">
      <alignment horizontal="right" vertical="center"/>
    </xf>
    <xf numFmtId="165" fontId="2" fillId="5" borderId="0" xfId="6" applyFont="1" applyFill="1" applyBorder="1" applyAlignment="1">
      <alignment horizontal="center" vertical="center"/>
    </xf>
    <xf numFmtId="0" fontId="2" fillId="5" borderId="0" xfId="1" applyFont="1" applyFill="1" applyBorder="1" applyAlignment="1">
      <alignment horizontal="center" vertical="center"/>
    </xf>
    <xf numFmtId="0" fontId="9" fillId="0" borderId="0" xfId="1" applyFont="1" applyBorder="1"/>
    <xf numFmtId="0" fontId="11" fillId="0" borderId="39" xfId="5" applyFont="1" applyBorder="1"/>
    <xf numFmtId="0" fontId="11" fillId="0" borderId="40" xfId="5" applyFont="1" applyBorder="1" applyAlignment="1">
      <alignment wrapText="1"/>
    </xf>
    <xf numFmtId="0" fontId="11" fillId="0" borderId="40" xfId="5" applyFont="1" applyBorder="1" applyAlignment="1">
      <alignment horizontal="center" vertical="center"/>
    </xf>
    <xf numFmtId="2" fontId="11" fillId="0" borderId="40" xfId="5" applyNumberFormat="1" applyFont="1" applyBorder="1" applyAlignment="1">
      <alignment horizontal="center" vertical="center"/>
    </xf>
    <xf numFmtId="0" fontId="9" fillId="0" borderId="0" xfId="1" applyNumberFormat="1" applyFont="1" applyAlignment="1">
      <alignment vertical="top"/>
    </xf>
    <xf numFmtId="0" fontId="9" fillId="0" borderId="0" xfId="1" applyFont="1" applyBorder="1" applyAlignment="1">
      <alignment horizontal="center" vertical="center"/>
    </xf>
    <xf numFmtId="0" fontId="9" fillId="0" borderId="0" xfId="1" applyFont="1" applyBorder="1" applyAlignment="1">
      <alignment vertical="center" wrapText="1"/>
    </xf>
    <xf numFmtId="0" fontId="9" fillId="0" borderId="0" xfId="1" applyFont="1" applyBorder="1" applyAlignment="1">
      <alignment horizontal="center" vertical="center" wrapText="1"/>
    </xf>
    <xf numFmtId="2" fontId="9" fillId="5" borderId="0" xfId="6" applyNumberFormat="1" applyFont="1" applyFill="1" applyBorder="1" applyAlignment="1">
      <alignment horizontal="center" vertical="center"/>
    </xf>
    <xf numFmtId="165" fontId="14" fillId="5" borderId="0" xfId="6" applyFont="1" applyFill="1" applyBorder="1" applyAlignment="1">
      <alignment horizontal="center" vertical="center"/>
    </xf>
    <xf numFmtId="4" fontId="14" fillId="5" borderId="0" xfId="1" applyNumberFormat="1" applyFont="1" applyFill="1" applyBorder="1" applyAlignment="1">
      <alignment horizontal="left" vertical="center" wrapText="1"/>
    </xf>
    <xf numFmtId="0" fontId="10" fillId="0" borderId="0" xfId="1" applyFont="1" applyAlignment="1">
      <alignment vertical="center"/>
    </xf>
    <xf numFmtId="0" fontId="10" fillId="0" borderId="0" xfId="1" applyFont="1" applyAlignment="1">
      <alignment horizontal="center" vertical="center"/>
    </xf>
    <xf numFmtId="2" fontId="10" fillId="0" borderId="0" xfId="1" applyNumberFormat="1" applyFont="1" applyAlignment="1">
      <alignment horizontal="center" vertical="center"/>
    </xf>
    <xf numFmtId="168" fontId="10" fillId="0" borderId="0" xfId="1" applyNumberFormat="1" applyFont="1" applyBorder="1"/>
    <xf numFmtId="165" fontId="9" fillId="0" borderId="0" xfId="3" applyNumberFormat="1" applyFont="1" applyBorder="1" applyAlignment="1">
      <alignment horizontal="center" vertical="center"/>
    </xf>
    <xf numFmtId="0" fontId="10" fillId="3" borderId="1" xfId="1" applyFont="1" applyFill="1" applyBorder="1" applyAlignment="1"/>
    <xf numFmtId="0" fontId="10" fillId="3" borderId="8" xfId="1" applyFont="1" applyFill="1" applyBorder="1" applyAlignment="1"/>
    <xf numFmtId="0" fontId="10" fillId="3" borderId="9" xfId="1" applyFont="1" applyFill="1" applyBorder="1" applyAlignment="1"/>
    <xf numFmtId="15" fontId="9" fillId="3" borderId="10" xfId="1" applyNumberFormat="1" applyFont="1" applyFill="1" applyBorder="1" applyAlignment="1"/>
    <xf numFmtId="0" fontId="9" fillId="3" borderId="8" xfId="1" applyFont="1" applyFill="1" applyBorder="1" applyAlignment="1"/>
    <xf numFmtId="0" fontId="9" fillId="3" borderId="2" xfId="1" applyFont="1" applyFill="1" applyBorder="1" applyAlignment="1"/>
    <xf numFmtId="0" fontId="9" fillId="3" borderId="42" xfId="3" applyFont="1" applyFill="1" applyBorder="1" applyAlignment="1">
      <alignment vertical="center"/>
    </xf>
    <xf numFmtId="0" fontId="10" fillId="3" borderId="41" xfId="3" applyFont="1" applyFill="1" applyBorder="1" applyAlignment="1">
      <alignment vertical="center"/>
    </xf>
    <xf numFmtId="0" fontId="9" fillId="0" borderId="0" xfId="1" applyFont="1" applyFill="1" applyAlignment="1">
      <alignment vertical="center"/>
    </xf>
    <xf numFmtId="0" fontId="3" fillId="0" borderId="0" xfId="1" applyFont="1" applyAlignment="1">
      <alignment horizontal="right" vertical="center"/>
    </xf>
    <xf numFmtId="0" fontId="11" fillId="0" borderId="26" xfId="5" applyFont="1" applyBorder="1" applyAlignment="1">
      <alignment vertical="center" wrapText="1"/>
    </xf>
    <xf numFmtId="0" fontId="11" fillId="0" borderId="11" xfId="5" applyFont="1" applyBorder="1" applyAlignment="1">
      <alignment vertical="center" wrapText="1"/>
    </xf>
    <xf numFmtId="0" fontId="11" fillId="0" borderId="31" xfId="5" applyFont="1" applyBorder="1" applyAlignment="1">
      <alignment vertical="center" wrapText="1"/>
    </xf>
    <xf numFmtId="0" fontId="11" fillId="0" borderId="40" xfId="5" applyFont="1" applyBorder="1" applyAlignment="1">
      <alignment vertical="center" wrapText="1"/>
    </xf>
    <xf numFmtId="165" fontId="10" fillId="0" borderId="0" xfId="3" applyNumberFormat="1" applyFont="1" applyBorder="1" applyAlignment="1">
      <alignment horizontal="center" vertical="center"/>
    </xf>
    <xf numFmtId="0" fontId="7" fillId="0" borderId="0" xfId="4" applyFont="1" applyAlignment="1">
      <alignment horizontal="center"/>
    </xf>
    <xf numFmtId="0" fontId="15" fillId="0" borderId="0" xfId="1" applyFont="1"/>
    <xf numFmtId="0" fontId="9" fillId="0" borderId="0" xfId="1" applyFont="1" applyBorder="1" applyAlignment="1">
      <alignment horizontal="center" vertical="center" wrapText="1"/>
    </xf>
    <xf numFmtId="0" fontId="2" fillId="5" borderId="4" xfId="1" applyFont="1" applyFill="1" applyBorder="1" applyAlignment="1">
      <alignment horizontal="center" vertical="center"/>
    </xf>
    <xf numFmtId="0" fontId="2" fillId="5" borderId="0" xfId="1" applyFont="1" applyFill="1" applyBorder="1" applyAlignment="1">
      <alignment horizontal="center" vertical="center"/>
    </xf>
    <xf numFmtId="0" fontId="10" fillId="0" borderId="0" xfId="1" applyFont="1" applyAlignment="1">
      <alignment horizontal="center" vertical="center"/>
    </xf>
    <xf numFmtId="164" fontId="11" fillId="0" borderId="11" xfId="5" applyNumberFormat="1" applyFont="1" applyBorder="1"/>
    <xf numFmtId="164" fontId="11" fillId="0" borderId="11" xfId="5" applyNumberFormat="1" applyFont="1" applyBorder="1" applyAlignment="1">
      <alignment vertical="center"/>
    </xf>
    <xf numFmtId="164" fontId="11" fillId="0" borderId="26" xfId="5" applyNumberFormat="1" applyFont="1" applyBorder="1" applyAlignment="1">
      <alignment vertical="center"/>
    </xf>
    <xf numFmtId="0" fontId="11" fillId="0" borderId="25" xfId="5" applyFont="1" applyBorder="1" applyAlignment="1">
      <alignment vertical="top"/>
    </xf>
    <xf numFmtId="0" fontId="11" fillId="0" borderId="28" xfId="5" applyFont="1" applyBorder="1" applyAlignment="1">
      <alignment vertical="top"/>
    </xf>
    <xf numFmtId="0" fontId="11" fillId="0" borderId="26" xfId="5" applyFont="1" applyBorder="1" applyAlignment="1">
      <alignment vertical="top" wrapText="1"/>
    </xf>
    <xf numFmtId="0" fontId="11" fillId="0" borderId="26" xfId="5" applyFont="1" applyBorder="1" applyAlignment="1">
      <alignment horizontal="center" vertical="top"/>
    </xf>
    <xf numFmtId="2" fontId="11" fillId="0" borderId="11" xfId="5" applyNumberFormat="1" applyFont="1" applyBorder="1" applyAlignment="1">
      <alignment horizontal="center" vertical="top"/>
    </xf>
    <xf numFmtId="164" fontId="11" fillId="0" borderId="11" xfId="5" applyNumberFormat="1" applyFont="1" applyBorder="1" applyAlignment="1">
      <alignment vertical="top"/>
    </xf>
    <xf numFmtId="0" fontId="9" fillId="0" borderId="0" xfId="4" applyNumberFormat="1" applyFont="1" applyAlignment="1">
      <alignment vertical="top"/>
    </xf>
    <xf numFmtId="2" fontId="11" fillId="0" borderId="26" xfId="5" applyNumberFormat="1" applyFont="1" applyBorder="1" applyAlignment="1">
      <alignment horizontal="center" vertical="top"/>
    </xf>
    <xf numFmtId="0" fontId="9" fillId="0" borderId="0" xfId="4" applyFont="1" applyAlignment="1">
      <alignment vertical="top"/>
    </xf>
    <xf numFmtId="4" fontId="9" fillId="0" borderId="0" xfId="4" applyNumberFormat="1" applyFont="1" applyAlignment="1">
      <alignment vertical="top"/>
    </xf>
    <xf numFmtId="0" fontId="11" fillId="0" borderId="11" xfId="5" applyFont="1" applyBorder="1" applyAlignment="1">
      <alignment vertical="top" wrapText="1"/>
    </xf>
    <xf numFmtId="0" fontId="11" fillId="0" borderId="11" xfId="5" applyFont="1" applyBorder="1" applyAlignment="1">
      <alignment horizontal="center" vertical="top"/>
    </xf>
    <xf numFmtId="0" fontId="16" fillId="0" borderId="0" xfId="1" applyFont="1" applyAlignment="1">
      <alignment horizontal="right" vertical="center"/>
    </xf>
    <xf numFmtId="164" fontId="11" fillId="0" borderId="11" xfId="10" applyFont="1" applyBorder="1"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Alignment="1">
      <alignment horizontal="right"/>
    </xf>
    <xf numFmtId="0" fontId="0" fillId="0" borderId="0" xfId="0" applyAlignment="1">
      <alignment horizontal="right" vertical="top"/>
    </xf>
    <xf numFmtId="0" fontId="9" fillId="0" borderId="1" xfId="1" applyFont="1" applyBorder="1" applyAlignment="1">
      <alignment vertical="center" wrapText="1"/>
    </xf>
    <xf numFmtId="0" fontId="9" fillId="0" borderId="8" xfId="1" applyFont="1" applyBorder="1" applyAlignment="1">
      <alignment vertical="center" wrapText="1"/>
    </xf>
    <xf numFmtId="0" fontId="9" fillId="0" borderId="2" xfId="1" applyFont="1" applyBorder="1" applyAlignment="1">
      <alignment vertical="center" wrapText="1"/>
    </xf>
    <xf numFmtId="15" fontId="9" fillId="0" borderId="8" xfId="1" applyNumberFormat="1" applyFont="1" applyBorder="1" applyAlignment="1">
      <alignment vertical="center" wrapText="1"/>
    </xf>
    <xf numFmtId="14" fontId="0" fillId="0" borderId="0" xfId="0" applyNumberFormat="1"/>
    <xf numFmtId="15" fontId="9" fillId="0" borderId="8" xfId="1" applyNumberFormat="1" applyFont="1" applyBorder="1" applyAlignment="1">
      <alignment horizontal="left" vertical="center" wrapText="1"/>
    </xf>
    <xf numFmtId="0" fontId="0" fillId="0" borderId="0" xfId="0" applyAlignment="1">
      <alignment horizontal="left"/>
    </xf>
    <xf numFmtId="2" fontId="11" fillId="0" borderId="11" xfId="5" applyNumberFormat="1" applyFont="1" applyBorder="1" applyAlignment="1">
      <alignment horizontal="right" vertical="top"/>
    </xf>
    <xf numFmtId="164" fontId="0" fillId="0" borderId="0" xfId="10" applyFont="1"/>
    <xf numFmtId="164" fontId="9" fillId="0" borderId="0" xfId="4" applyNumberFormat="1" applyFont="1" applyAlignment="1">
      <alignment vertical="top"/>
    </xf>
    <xf numFmtId="164" fontId="9" fillId="0" borderId="0" xfId="10" applyFont="1"/>
    <xf numFmtId="0" fontId="18" fillId="0" borderId="0" xfId="0" applyFont="1"/>
    <xf numFmtId="0" fontId="19" fillId="0" borderId="11" xfId="0" applyFont="1" applyBorder="1" applyAlignment="1">
      <alignment horizontal="center" vertical="top" wrapText="1"/>
    </xf>
    <xf numFmtId="0" fontId="18" fillId="0" borderId="40" xfId="0" applyFont="1" applyBorder="1"/>
    <xf numFmtId="164" fontId="18" fillId="0" borderId="40" xfId="10" applyFont="1" applyBorder="1"/>
    <xf numFmtId="0" fontId="18" fillId="0" borderId="11" xfId="0" applyFont="1" applyBorder="1"/>
    <xf numFmtId="164" fontId="18" fillId="0" borderId="11" xfId="10" applyFont="1" applyBorder="1"/>
    <xf numFmtId="0" fontId="18" fillId="0" borderId="0" xfId="0" applyFont="1" applyAlignment="1">
      <alignment vertical="top"/>
    </xf>
    <xf numFmtId="0" fontId="18" fillId="0" borderId="11" xfId="0" applyFont="1" applyBorder="1" applyAlignment="1">
      <alignment vertical="top"/>
    </xf>
    <xf numFmtId="0" fontId="18" fillId="0" borderId="11" xfId="0" applyFont="1" applyBorder="1" applyAlignment="1">
      <alignment vertical="top" wrapText="1"/>
    </xf>
    <xf numFmtId="164" fontId="18" fillId="0" borderId="11" xfId="10" applyFont="1" applyBorder="1" applyAlignment="1">
      <alignment vertical="top"/>
    </xf>
    <xf numFmtId="0" fontId="19" fillId="0" borderId="11" xfId="0" applyFont="1" applyBorder="1"/>
    <xf numFmtId="164" fontId="19" fillId="0" borderId="11" xfId="0" applyNumberFormat="1" applyFont="1" applyBorder="1"/>
    <xf numFmtId="164" fontId="11" fillId="0" borderId="11" xfId="10" applyFont="1" applyBorder="1" applyAlignment="1">
      <alignment horizontal="right" vertical="top"/>
    </xf>
    <xf numFmtId="0" fontId="10" fillId="0" borderId="21" xfId="1" applyFont="1" applyBorder="1" applyAlignment="1">
      <alignment horizontal="center"/>
    </xf>
    <xf numFmtId="0" fontId="10" fillId="0" borderId="22" xfId="1" applyFont="1" applyBorder="1" applyAlignment="1">
      <alignment horizontal="center"/>
    </xf>
    <xf numFmtId="0" fontId="10" fillId="0" borderId="23" xfId="1" applyFont="1" applyBorder="1" applyAlignment="1">
      <alignment horizontal="center"/>
    </xf>
    <xf numFmtId="0" fontId="2" fillId="2" borderId="1" xfId="1" applyFont="1" applyFill="1" applyBorder="1" applyAlignment="1">
      <alignment horizontal="center"/>
    </xf>
    <xf numFmtId="0" fontId="2" fillId="2" borderId="2" xfId="1" applyFont="1" applyFill="1" applyBorder="1" applyAlignment="1">
      <alignment horizontal="center"/>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9" fillId="0" borderId="12" xfId="1" applyFont="1" applyBorder="1" applyAlignment="1">
      <alignment horizontal="center" vertical="center" wrapText="1"/>
    </xf>
    <xf numFmtId="0" fontId="9" fillId="0" borderId="4"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14" xfId="4" applyFont="1" applyBorder="1" applyAlignment="1">
      <alignment vertical="center" wrapText="1"/>
    </xf>
    <xf numFmtId="0" fontId="9" fillId="0" borderId="15" xfId="4" applyFont="1" applyBorder="1" applyAlignment="1">
      <alignment vertical="center" wrapText="1"/>
    </xf>
    <xf numFmtId="0" fontId="9" fillId="0" borderId="18" xfId="4" applyFont="1" applyBorder="1" applyAlignment="1">
      <alignment vertical="center" wrapText="1"/>
    </xf>
    <xf numFmtId="0" fontId="9" fillId="0" borderId="19" xfId="4" applyFont="1" applyBorder="1" applyAlignment="1">
      <alignment vertical="center" wrapText="1"/>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164" fontId="10" fillId="0" borderId="6" xfId="2" applyFont="1" applyFill="1" applyBorder="1" applyAlignment="1">
      <alignment horizontal="center" vertical="center"/>
    </xf>
    <xf numFmtId="164" fontId="10" fillId="0" borderId="0" xfId="2" applyFont="1" applyFill="1" applyBorder="1" applyAlignment="1">
      <alignment horizontal="center" vertical="center"/>
    </xf>
    <xf numFmtId="0" fontId="10" fillId="4" borderId="21" xfId="1" applyFont="1" applyFill="1" applyBorder="1" applyAlignment="1">
      <alignment horizontal="center" vertical="center" wrapText="1"/>
    </xf>
    <xf numFmtId="0" fontId="10" fillId="4" borderId="23" xfId="1" applyFont="1" applyFill="1" applyBorder="1" applyAlignment="1">
      <alignment horizontal="center" vertical="center" wrapText="1"/>
    </xf>
    <xf numFmtId="165" fontId="9" fillId="0" borderId="26" xfId="6" applyFont="1" applyFill="1" applyBorder="1" applyAlignment="1">
      <alignment horizontal="center" vertical="center"/>
    </xf>
    <xf numFmtId="165" fontId="9" fillId="0" borderId="27" xfId="6" applyFont="1" applyFill="1" applyBorder="1" applyAlignment="1">
      <alignment horizontal="center" vertical="center"/>
    </xf>
    <xf numFmtId="165" fontId="9" fillId="0" borderId="11" xfId="6" applyFont="1" applyFill="1" applyBorder="1" applyAlignment="1">
      <alignment horizontal="center" vertical="center"/>
    </xf>
    <xf numFmtId="165" fontId="9" fillId="0" borderId="29" xfId="6" applyFont="1" applyFill="1" applyBorder="1" applyAlignment="1">
      <alignment horizontal="center" vertical="center"/>
    </xf>
    <xf numFmtId="164" fontId="10" fillId="0" borderId="1" xfId="2" applyFont="1" applyFill="1" applyBorder="1" applyAlignment="1">
      <alignment horizontal="center" vertical="center"/>
    </xf>
    <xf numFmtId="164" fontId="10" fillId="0" borderId="8" xfId="2" applyFont="1" applyFill="1" applyBorder="1" applyAlignment="1">
      <alignment horizontal="center" vertical="center"/>
    </xf>
    <xf numFmtId="164" fontId="10" fillId="0" borderId="2" xfId="2" applyFont="1" applyFill="1" applyBorder="1" applyAlignment="1">
      <alignment horizontal="center" vertical="center"/>
    </xf>
    <xf numFmtId="0" fontId="2" fillId="0" borderId="32"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165" fontId="2" fillId="0" borderId="35" xfId="6" applyFont="1" applyFill="1" applyBorder="1" applyAlignment="1">
      <alignment horizontal="center" vertical="center"/>
    </xf>
    <xf numFmtId="165" fontId="2" fillId="0" borderId="36" xfId="6" applyFont="1" applyFill="1" applyBorder="1" applyAlignment="1">
      <alignment horizontal="center" vertical="center"/>
    </xf>
    <xf numFmtId="0" fontId="2" fillId="5" borderId="32" xfId="1" applyFont="1" applyFill="1" applyBorder="1" applyAlignment="1">
      <alignment horizontal="center" vertical="center"/>
    </xf>
    <xf numFmtId="0" fontId="2" fillId="5" borderId="33" xfId="1" applyFont="1" applyFill="1" applyBorder="1" applyAlignment="1">
      <alignment horizontal="center" vertical="center"/>
    </xf>
    <xf numFmtId="0" fontId="2" fillId="5" borderId="34" xfId="1" applyFont="1" applyFill="1" applyBorder="1" applyAlignment="1">
      <alignment horizontal="center" vertical="center"/>
    </xf>
    <xf numFmtId="165" fontId="2" fillId="5" borderId="35" xfId="6" applyFont="1" applyFill="1" applyBorder="1" applyAlignment="1">
      <alignment horizontal="center" vertical="center"/>
    </xf>
    <xf numFmtId="165" fontId="2" fillId="5" borderId="36" xfId="6" applyFont="1" applyFill="1" applyBorder="1" applyAlignment="1">
      <alignment horizontal="center" vertical="center"/>
    </xf>
    <xf numFmtId="0" fontId="2" fillId="5" borderId="3" xfId="1" applyFont="1" applyFill="1" applyBorder="1" applyAlignment="1">
      <alignment horizontal="center" vertical="center"/>
    </xf>
    <xf numFmtId="0" fontId="2" fillId="5" borderId="4" xfId="1" applyFont="1" applyFill="1" applyBorder="1" applyAlignment="1">
      <alignment horizontal="center" vertical="center"/>
    </xf>
    <xf numFmtId="0" fontId="2" fillId="5" borderId="5" xfId="1" applyFont="1" applyFill="1" applyBorder="1" applyAlignment="1">
      <alignment horizontal="center" vertical="center"/>
    </xf>
    <xf numFmtId="0" fontId="13" fillId="0" borderId="1" xfId="5" applyFont="1" applyBorder="1" applyAlignment="1">
      <alignment horizontal="center"/>
    </xf>
    <xf numFmtId="0" fontId="13" fillId="0" borderId="8" xfId="5" applyFont="1" applyBorder="1" applyAlignment="1">
      <alignment horizontal="center"/>
    </xf>
    <xf numFmtId="0" fontId="13" fillId="0" borderId="2" xfId="5" applyFont="1" applyBorder="1" applyAlignment="1">
      <alignment horizontal="center"/>
    </xf>
    <xf numFmtId="0" fontId="2" fillId="5" borderId="1" xfId="1" applyFont="1" applyFill="1" applyBorder="1" applyAlignment="1">
      <alignment horizontal="center" vertical="center"/>
    </xf>
    <xf numFmtId="0" fontId="2" fillId="5" borderId="8" xfId="1" applyFont="1" applyFill="1" applyBorder="1" applyAlignment="1">
      <alignment horizontal="center" vertical="center"/>
    </xf>
    <xf numFmtId="0" fontId="2" fillId="5" borderId="2" xfId="1" applyFont="1" applyFill="1" applyBorder="1" applyAlignment="1">
      <alignment horizontal="center" vertical="center"/>
    </xf>
    <xf numFmtId="164" fontId="10" fillId="0" borderId="32" xfId="2" applyFont="1" applyFill="1" applyBorder="1" applyAlignment="1">
      <alignment horizontal="center" vertical="center"/>
    </xf>
    <xf numFmtId="164" fontId="10" fillId="0" borderId="33" xfId="2" applyFont="1" applyFill="1" applyBorder="1" applyAlignment="1">
      <alignment horizontal="center" vertical="center"/>
    </xf>
    <xf numFmtId="165" fontId="2" fillId="5" borderId="32" xfId="6" applyFont="1" applyFill="1" applyBorder="1" applyAlignment="1">
      <alignment horizontal="center" vertical="center"/>
    </xf>
    <xf numFmtId="165" fontId="2" fillId="5" borderId="34" xfId="6" applyFont="1" applyFill="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2" fillId="5" borderId="0" xfId="1" applyFont="1" applyFill="1" applyBorder="1" applyAlignment="1">
      <alignment horizontal="center" vertical="center"/>
    </xf>
    <xf numFmtId="0" fontId="2" fillId="5" borderId="17" xfId="1" applyFont="1" applyFill="1" applyBorder="1" applyAlignment="1">
      <alignment horizontal="center" vertical="center"/>
    </xf>
    <xf numFmtId="0" fontId="10" fillId="0" borderId="0" xfId="1" applyFont="1" applyAlignment="1">
      <alignment horizontal="center" vertical="center"/>
    </xf>
    <xf numFmtId="0" fontId="10" fillId="0" borderId="7" xfId="1" applyFont="1" applyBorder="1" applyAlignment="1">
      <alignment horizontal="center" vertical="center"/>
    </xf>
    <xf numFmtId="0" fontId="10" fillId="0" borderId="1" xfId="1" applyFont="1" applyBorder="1" applyAlignment="1">
      <alignment horizontal="right" vertical="center"/>
    </xf>
    <xf numFmtId="0" fontId="10" fillId="0" borderId="8" xfId="1" applyFont="1" applyBorder="1" applyAlignment="1">
      <alignment horizontal="right" vertical="center"/>
    </xf>
    <xf numFmtId="0" fontId="10" fillId="0" borderId="2" xfId="1" applyFont="1" applyBorder="1" applyAlignment="1">
      <alignment horizontal="right" vertical="center"/>
    </xf>
    <xf numFmtId="165" fontId="10" fillId="0" borderId="37" xfId="6" applyFont="1" applyBorder="1" applyAlignment="1">
      <alignment horizontal="center" vertical="center"/>
    </xf>
    <xf numFmtId="165" fontId="10" fillId="0" borderId="38" xfId="6" applyFont="1" applyBorder="1" applyAlignment="1">
      <alignment horizontal="center" vertical="center"/>
    </xf>
    <xf numFmtId="0" fontId="10" fillId="0" borderId="1" xfId="1" applyFont="1" applyBorder="1" applyAlignment="1">
      <alignment horizontal="center" vertical="center"/>
    </xf>
    <xf numFmtId="0" fontId="10" fillId="0" borderId="8" xfId="1" applyFont="1" applyBorder="1" applyAlignment="1">
      <alignment horizontal="center" vertical="center"/>
    </xf>
    <xf numFmtId="0" fontId="10" fillId="0" borderId="2" xfId="1" applyFont="1" applyBorder="1" applyAlignment="1">
      <alignment horizontal="center" vertical="center"/>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18" fillId="0" borderId="5" xfId="0" applyFont="1" applyBorder="1" applyAlignment="1">
      <alignment horizontal="center" vertical="top" wrapText="1"/>
    </xf>
    <xf numFmtId="165" fontId="9" fillId="0" borderId="11" xfId="6" applyFont="1" applyFill="1" applyBorder="1" applyAlignment="1">
      <alignment horizontal="center" vertical="top"/>
    </xf>
    <xf numFmtId="165" fontId="9" fillId="0" borderId="29" xfId="6" applyFont="1" applyFill="1" applyBorder="1" applyAlignment="1">
      <alignment horizontal="center" vertical="top"/>
    </xf>
    <xf numFmtId="15" fontId="9" fillId="3" borderId="8" xfId="1" applyNumberFormat="1" applyFont="1" applyFill="1" applyBorder="1" applyAlignment="1">
      <alignment horizontal="center"/>
    </xf>
    <xf numFmtId="15" fontId="9" fillId="3" borderId="2" xfId="1" applyNumberFormat="1" applyFont="1" applyFill="1" applyBorder="1" applyAlignment="1">
      <alignment horizontal="center"/>
    </xf>
  </cellXfs>
  <cellStyles count="11">
    <cellStyle name="Millares" xfId="10" builtinId="3"/>
    <cellStyle name="Millares 2" xfId="2"/>
    <cellStyle name="Millares_CATALOGO GYMNASIO" xfId="8"/>
    <cellStyle name="Moneda 2" xfId="6"/>
    <cellStyle name="Moneda 3" xfId="7"/>
    <cellStyle name="Normal" xfId="0" builtinId="0"/>
    <cellStyle name="Normal 2" xfId="4"/>
    <cellStyle name="Normal 3" xfId="5"/>
    <cellStyle name="Normal_CAT55101003-028-05" xfId="1"/>
    <cellStyle name="Normal_CATALOGO DE CONCEPTOS." xfId="9"/>
    <cellStyle name="Normal_FORMATOS inves"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409575</xdr:colOff>
      <xdr:row>0</xdr:row>
      <xdr:rowOff>0</xdr:rowOff>
    </xdr:from>
    <xdr:to>
      <xdr:col>2</xdr:col>
      <xdr:colOff>466725</xdr:colOff>
      <xdr:row>0</xdr:row>
      <xdr:rowOff>0</xdr:rowOff>
    </xdr:to>
    <xdr:sp macro="" textlink="">
      <xdr:nvSpPr>
        <xdr:cNvPr id="2" name="WordArt 1"/>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3" name="WordArt 2"/>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4" name="WordArt 6"/>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5" name="WordArt 7"/>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6" name="WordArt 9"/>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7" name="WordArt 10"/>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8" name="WordArt 14"/>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9" name="WordArt 15"/>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editAs="oneCell">
    <xdr:from>
      <xdr:col>0</xdr:col>
      <xdr:colOff>238125</xdr:colOff>
      <xdr:row>0</xdr:row>
      <xdr:rowOff>19050</xdr:rowOff>
    </xdr:from>
    <xdr:to>
      <xdr:col>1</xdr:col>
      <xdr:colOff>1721303</xdr:colOff>
      <xdr:row>4</xdr:row>
      <xdr:rowOff>26358</xdr:rowOff>
    </xdr:to>
    <xdr:pic>
      <xdr:nvPicPr>
        <xdr:cNvPr id="10" name="9 Imagen" descr="coves png1.png"/>
        <xdr:cNvPicPr>
          <a:picLocks noChangeAspect="1"/>
        </xdr:cNvPicPr>
      </xdr:nvPicPr>
      <xdr:blipFill>
        <a:blip xmlns:r="http://schemas.openxmlformats.org/officeDocument/2006/relationships" r:embed="rId1" cstate="print"/>
        <a:stretch>
          <a:fillRect/>
        </a:stretch>
      </xdr:blipFill>
      <xdr:spPr>
        <a:xfrm>
          <a:off x="238125" y="19050"/>
          <a:ext cx="2016578" cy="950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1905000</xdr:colOff>
      <xdr:row>0</xdr:row>
      <xdr:rowOff>0</xdr:rowOff>
    </xdr:from>
    <xdr:to>
      <xdr:col>4</xdr:col>
      <xdr:colOff>600075</xdr:colOff>
      <xdr:row>1</xdr:row>
      <xdr:rowOff>428625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52800" y="0"/>
          <a:ext cx="1466850" cy="581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409575</xdr:colOff>
      <xdr:row>0</xdr:row>
      <xdr:rowOff>0</xdr:rowOff>
    </xdr:from>
    <xdr:to>
      <xdr:col>2</xdr:col>
      <xdr:colOff>466725</xdr:colOff>
      <xdr:row>0</xdr:row>
      <xdr:rowOff>0</xdr:rowOff>
    </xdr:to>
    <xdr:sp macro="" textlink="">
      <xdr:nvSpPr>
        <xdr:cNvPr id="2" name="WordArt 1"/>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3" name="WordArt 2"/>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4" name="WordArt 6"/>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5" name="WordArt 7"/>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6" name="WordArt 9"/>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7" name="WordArt 10"/>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8" name="WordArt 14"/>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9" name="WordArt 15"/>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editAs="oneCell">
    <xdr:from>
      <xdr:col>0</xdr:col>
      <xdr:colOff>238125</xdr:colOff>
      <xdr:row>0</xdr:row>
      <xdr:rowOff>19050</xdr:rowOff>
    </xdr:from>
    <xdr:to>
      <xdr:col>1</xdr:col>
      <xdr:colOff>1721303</xdr:colOff>
      <xdr:row>4</xdr:row>
      <xdr:rowOff>26358</xdr:rowOff>
    </xdr:to>
    <xdr:pic>
      <xdr:nvPicPr>
        <xdr:cNvPr id="12" name="11 Imagen" descr="coves png1.png"/>
        <xdr:cNvPicPr>
          <a:picLocks noChangeAspect="1"/>
        </xdr:cNvPicPr>
      </xdr:nvPicPr>
      <xdr:blipFill>
        <a:blip xmlns:r="http://schemas.openxmlformats.org/officeDocument/2006/relationships" r:embed="rId1" cstate="print"/>
        <a:stretch>
          <a:fillRect/>
        </a:stretch>
      </xdr:blipFill>
      <xdr:spPr>
        <a:xfrm>
          <a:off x="238125" y="19050"/>
          <a:ext cx="2016578" cy="9502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87"/>
  <sheetViews>
    <sheetView view="pageBreakPreview" zoomScale="85" zoomScaleSheetLayoutView="85" workbookViewId="0">
      <selection activeCell="D14" sqref="D14"/>
    </sheetView>
  </sheetViews>
  <sheetFormatPr baseColWidth="10" defaultRowHeight="12" x14ac:dyDescent="0.2"/>
  <cols>
    <col min="1" max="1" width="8" style="25" customWidth="1"/>
    <col min="2" max="2" width="60.140625" style="45" customWidth="1"/>
    <col min="3" max="3" width="9.140625" style="27" customWidth="1"/>
    <col min="4" max="4" width="12.7109375" style="28" customWidth="1"/>
    <col min="5" max="5" width="13.140625" style="26" customWidth="1"/>
    <col min="6" max="6" width="30.7109375" style="26" customWidth="1"/>
    <col min="7" max="7" width="4.5703125" style="26" customWidth="1"/>
    <col min="8" max="8" width="19.7109375" style="26" customWidth="1"/>
    <col min="9" max="9" width="12.5703125" style="26" customWidth="1"/>
    <col min="10" max="10" width="10.28515625" style="26" hidden="1" customWidth="1"/>
    <col min="11" max="11" width="12.5703125" style="26" customWidth="1"/>
    <col min="12" max="12" width="16.42578125" style="26" customWidth="1"/>
    <col min="13" max="13" width="24.140625" style="26" customWidth="1"/>
    <col min="14" max="19" width="10.28515625" style="26" customWidth="1"/>
    <col min="20" max="256" width="11.42578125" style="26"/>
    <col min="257" max="257" width="8" style="26" customWidth="1"/>
    <col min="258" max="258" width="60.140625" style="26" customWidth="1"/>
    <col min="259" max="259" width="9.140625" style="26" customWidth="1"/>
    <col min="260" max="260" width="12.7109375" style="26" customWidth="1"/>
    <col min="261" max="261" width="13.140625" style="26" customWidth="1"/>
    <col min="262" max="262" width="30.7109375" style="26" customWidth="1"/>
    <col min="263" max="263" width="4.5703125" style="26" customWidth="1"/>
    <col min="264" max="264" width="19.7109375" style="26" customWidth="1"/>
    <col min="265" max="265" width="12.5703125" style="26" customWidth="1"/>
    <col min="266" max="266" width="10.28515625" style="26" customWidth="1"/>
    <col min="267" max="267" width="12.5703125" style="26" customWidth="1"/>
    <col min="268" max="268" width="16.42578125" style="26" customWidth="1"/>
    <col min="269" max="269" width="24.140625" style="26" customWidth="1"/>
    <col min="270" max="275" width="10.28515625" style="26" customWidth="1"/>
    <col min="276" max="512" width="11.42578125" style="26"/>
    <col min="513" max="513" width="8" style="26" customWidth="1"/>
    <col min="514" max="514" width="60.140625" style="26" customWidth="1"/>
    <col min="515" max="515" width="9.140625" style="26" customWidth="1"/>
    <col min="516" max="516" width="12.7109375" style="26" customWidth="1"/>
    <col min="517" max="517" width="13.140625" style="26" customWidth="1"/>
    <col min="518" max="518" width="30.7109375" style="26" customWidth="1"/>
    <col min="519" max="519" width="4.5703125" style="26" customWidth="1"/>
    <col min="520" max="520" width="19.7109375" style="26" customWidth="1"/>
    <col min="521" max="521" width="12.5703125" style="26" customWidth="1"/>
    <col min="522" max="522" width="10.28515625" style="26" customWidth="1"/>
    <col min="523" max="523" width="12.5703125" style="26" customWidth="1"/>
    <col min="524" max="524" width="16.42578125" style="26" customWidth="1"/>
    <col min="525" max="525" width="24.140625" style="26" customWidth="1"/>
    <col min="526" max="531" width="10.28515625" style="26" customWidth="1"/>
    <col min="532" max="768" width="11.42578125" style="26"/>
    <col min="769" max="769" width="8" style="26" customWidth="1"/>
    <col min="770" max="770" width="60.140625" style="26" customWidth="1"/>
    <col min="771" max="771" width="9.140625" style="26" customWidth="1"/>
    <col min="772" max="772" width="12.7109375" style="26" customWidth="1"/>
    <col min="773" max="773" width="13.140625" style="26" customWidth="1"/>
    <col min="774" max="774" width="30.7109375" style="26" customWidth="1"/>
    <col min="775" max="775" width="4.5703125" style="26" customWidth="1"/>
    <col min="776" max="776" width="19.7109375" style="26" customWidth="1"/>
    <col min="777" max="777" width="12.5703125" style="26" customWidth="1"/>
    <col min="778" max="778" width="10.28515625" style="26" customWidth="1"/>
    <col min="779" max="779" width="12.5703125" style="26" customWidth="1"/>
    <col min="780" max="780" width="16.42578125" style="26" customWidth="1"/>
    <col min="781" max="781" width="24.140625" style="26" customWidth="1"/>
    <col min="782" max="787" width="10.28515625" style="26" customWidth="1"/>
    <col min="788" max="1024" width="11.42578125" style="26"/>
    <col min="1025" max="1025" width="8" style="26" customWidth="1"/>
    <col min="1026" max="1026" width="60.140625" style="26" customWidth="1"/>
    <col min="1027" max="1027" width="9.140625" style="26" customWidth="1"/>
    <col min="1028" max="1028" width="12.7109375" style="26" customWidth="1"/>
    <col min="1029" max="1029" width="13.140625" style="26" customWidth="1"/>
    <col min="1030" max="1030" width="30.7109375" style="26" customWidth="1"/>
    <col min="1031" max="1031" width="4.5703125" style="26" customWidth="1"/>
    <col min="1032" max="1032" width="19.7109375" style="26" customWidth="1"/>
    <col min="1033" max="1033" width="12.5703125" style="26" customWidth="1"/>
    <col min="1034" max="1034" width="10.28515625" style="26" customWidth="1"/>
    <col min="1035" max="1035" width="12.5703125" style="26" customWidth="1"/>
    <col min="1036" max="1036" width="16.42578125" style="26" customWidth="1"/>
    <col min="1037" max="1037" width="24.140625" style="26" customWidth="1"/>
    <col min="1038" max="1043" width="10.28515625" style="26" customWidth="1"/>
    <col min="1044" max="1280" width="11.42578125" style="26"/>
    <col min="1281" max="1281" width="8" style="26" customWidth="1"/>
    <col min="1282" max="1282" width="60.140625" style="26" customWidth="1"/>
    <col min="1283" max="1283" width="9.140625" style="26" customWidth="1"/>
    <col min="1284" max="1284" width="12.7109375" style="26" customWidth="1"/>
    <col min="1285" max="1285" width="13.140625" style="26" customWidth="1"/>
    <col min="1286" max="1286" width="30.7109375" style="26" customWidth="1"/>
    <col min="1287" max="1287" width="4.5703125" style="26" customWidth="1"/>
    <col min="1288" max="1288" width="19.7109375" style="26" customWidth="1"/>
    <col min="1289" max="1289" width="12.5703125" style="26" customWidth="1"/>
    <col min="1290" max="1290" width="10.28515625" style="26" customWidth="1"/>
    <col min="1291" max="1291" width="12.5703125" style="26" customWidth="1"/>
    <col min="1292" max="1292" width="16.42578125" style="26" customWidth="1"/>
    <col min="1293" max="1293" width="24.140625" style="26" customWidth="1"/>
    <col min="1294" max="1299" width="10.28515625" style="26" customWidth="1"/>
    <col min="1300" max="1536" width="11.42578125" style="26"/>
    <col min="1537" max="1537" width="8" style="26" customWidth="1"/>
    <col min="1538" max="1538" width="60.140625" style="26" customWidth="1"/>
    <col min="1539" max="1539" width="9.140625" style="26" customWidth="1"/>
    <col min="1540" max="1540" width="12.7109375" style="26" customWidth="1"/>
    <col min="1541" max="1541" width="13.140625" style="26" customWidth="1"/>
    <col min="1542" max="1542" width="30.7109375" style="26" customWidth="1"/>
    <col min="1543" max="1543" width="4.5703125" style="26" customWidth="1"/>
    <col min="1544" max="1544" width="19.7109375" style="26" customWidth="1"/>
    <col min="1545" max="1545" width="12.5703125" style="26" customWidth="1"/>
    <col min="1546" max="1546" width="10.28515625" style="26" customWidth="1"/>
    <col min="1547" max="1547" width="12.5703125" style="26" customWidth="1"/>
    <col min="1548" max="1548" width="16.42578125" style="26" customWidth="1"/>
    <col min="1549" max="1549" width="24.140625" style="26" customWidth="1"/>
    <col min="1550" max="1555" width="10.28515625" style="26" customWidth="1"/>
    <col min="1556" max="1792" width="11.42578125" style="26"/>
    <col min="1793" max="1793" width="8" style="26" customWidth="1"/>
    <col min="1794" max="1794" width="60.140625" style="26" customWidth="1"/>
    <col min="1795" max="1795" width="9.140625" style="26" customWidth="1"/>
    <col min="1796" max="1796" width="12.7109375" style="26" customWidth="1"/>
    <col min="1797" max="1797" width="13.140625" style="26" customWidth="1"/>
    <col min="1798" max="1798" width="30.7109375" style="26" customWidth="1"/>
    <col min="1799" max="1799" width="4.5703125" style="26" customWidth="1"/>
    <col min="1800" max="1800" width="19.7109375" style="26" customWidth="1"/>
    <col min="1801" max="1801" width="12.5703125" style="26" customWidth="1"/>
    <col min="1802" max="1802" width="10.28515625" style="26" customWidth="1"/>
    <col min="1803" max="1803" width="12.5703125" style="26" customWidth="1"/>
    <col min="1804" max="1804" width="16.42578125" style="26" customWidth="1"/>
    <col min="1805" max="1805" width="24.140625" style="26" customWidth="1"/>
    <col min="1806" max="1811" width="10.28515625" style="26" customWidth="1"/>
    <col min="1812" max="2048" width="11.42578125" style="26"/>
    <col min="2049" max="2049" width="8" style="26" customWidth="1"/>
    <col min="2050" max="2050" width="60.140625" style="26" customWidth="1"/>
    <col min="2051" max="2051" width="9.140625" style="26" customWidth="1"/>
    <col min="2052" max="2052" width="12.7109375" style="26" customWidth="1"/>
    <col min="2053" max="2053" width="13.140625" style="26" customWidth="1"/>
    <col min="2054" max="2054" width="30.7109375" style="26" customWidth="1"/>
    <col min="2055" max="2055" width="4.5703125" style="26" customWidth="1"/>
    <col min="2056" max="2056" width="19.7109375" style="26" customWidth="1"/>
    <col min="2057" max="2057" width="12.5703125" style="26" customWidth="1"/>
    <col min="2058" max="2058" width="10.28515625" style="26" customWidth="1"/>
    <col min="2059" max="2059" width="12.5703125" style="26" customWidth="1"/>
    <col min="2060" max="2060" width="16.42578125" style="26" customWidth="1"/>
    <col min="2061" max="2061" width="24.140625" style="26" customWidth="1"/>
    <col min="2062" max="2067" width="10.28515625" style="26" customWidth="1"/>
    <col min="2068" max="2304" width="11.42578125" style="26"/>
    <col min="2305" max="2305" width="8" style="26" customWidth="1"/>
    <col min="2306" max="2306" width="60.140625" style="26" customWidth="1"/>
    <col min="2307" max="2307" width="9.140625" style="26" customWidth="1"/>
    <col min="2308" max="2308" width="12.7109375" style="26" customWidth="1"/>
    <col min="2309" max="2309" width="13.140625" style="26" customWidth="1"/>
    <col min="2310" max="2310" width="30.7109375" style="26" customWidth="1"/>
    <col min="2311" max="2311" width="4.5703125" style="26" customWidth="1"/>
    <col min="2312" max="2312" width="19.7109375" style="26" customWidth="1"/>
    <col min="2313" max="2313" width="12.5703125" style="26" customWidth="1"/>
    <col min="2314" max="2314" width="10.28515625" style="26" customWidth="1"/>
    <col min="2315" max="2315" width="12.5703125" style="26" customWidth="1"/>
    <col min="2316" max="2316" width="16.42578125" style="26" customWidth="1"/>
    <col min="2317" max="2317" width="24.140625" style="26" customWidth="1"/>
    <col min="2318" max="2323" width="10.28515625" style="26" customWidth="1"/>
    <col min="2324" max="2560" width="11.42578125" style="26"/>
    <col min="2561" max="2561" width="8" style="26" customWidth="1"/>
    <col min="2562" max="2562" width="60.140625" style="26" customWidth="1"/>
    <col min="2563" max="2563" width="9.140625" style="26" customWidth="1"/>
    <col min="2564" max="2564" width="12.7109375" style="26" customWidth="1"/>
    <col min="2565" max="2565" width="13.140625" style="26" customWidth="1"/>
    <col min="2566" max="2566" width="30.7109375" style="26" customWidth="1"/>
    <col min="2567" max="2567" width="4.5703125" style="26" customWidth="1"/>
    <col min="2568" max="2568" width="19.7109375" style="26" customWidth="1"/>
    <col min="2569" max="2569" width="12.5703125" style="26" customWidth="1"/>
    <col min="2570" max="2570" width="10.28515625" style="26" customWidth="1"/>
    <col min="2571" max="2571" width="12.5703125" style="26" customWidth="1"/>
    <col min="2572" max="2572" width="16.42578125" style="26" customWidth="1"/>
    <col min="2573" max="2573" width="24.140625" style="26" customWidth="1"/>
    <col min="2574" max="2579" width="10.28515625" style="26" customWidth="1"/>
    <col min="2580" max="2816" width="11.42578125" style="26"/>
    <col min="2817" max="2817" width="8" style="26" customWidth="1"/>
    <col min="2818" max="2818" width="60.140625" style="26" customWidth="1"/>
    <col min="2819" max="2819" width="9.140625" style="26" customWidth="1"/>
    <col min="2820" max="2820" width="12.7109375" style="26" customWidth="1"/>
    <col min="2821" max="2821" width="13.140625" style="26" customWidth="1"/>
    <col min="2822" max="2822" width="30.7109375" style="26" customWidth="1"/>
    <col min="2823" max="2823" width="4.5703125" style="26" customWidth="1"/>
    <col min="2824" max="2824" width="19.7109375" style="26" customWidth="1"/>
    <col min="2825" max="2825" width="12.5703125" style="26" customWidth="1"/>
    <col min="2826" max="2826" width="10.28515625" style="26" customWidth="1"/>
    <col min="2827" max="2827" width="12.5703125" style="26" customWidth="1"/>
    <col min="2828" max="2828" width="16.42578125" style="26" customWidth="1"/>
    <col min="2829" max="2829" width="24.140625" style="26" customWidth="1"/>
    <col min="2830" max="2835" width="10.28515625" style="26" customWidth="1"/>
    <col min="2836" max="3072" width="11.42578125" style="26"/>
    <col min="3073" max="3073" width="8" style="26" customWidth="1"/>
    <col min="3074" max="3074" width="60.140625" style="26" customWidth="1"/>
    <col min="3075" max="3075" width="9.140625" style="26" customWidth="1"/>
    <col min="3076" max="3076" width="12.7109375" style="26" customWidth="1"/>
    <col min="3077" max="3077" width="13.140625" style="26" customWidth="1"/>
    <col min="3078" max="3078" width="30.7109375" style="26" customWidth="1"/>
    <col min="3079" max="3079" width="4.5703125" style="26" customWidth="1"/>
    <col min="3080" max="3080" width="19.7109375" style="26" customWidth="1"/>
    <col min="3081" max="3081" width="12.5703125" style="26" customWidth="1"/>
    <col min="3082" max="3082" width="10.28515625" style="26" customWidth="1"/>
    <col min="3083" max="3083" width="12.5703125" style="26" customWidth="1"/>
    <col min="3084" max="3084" width="16.42578125" style="26" customWidth="1"/>
    <col min="3085" max="3085" width="24.140625" style="26" customWidth="1"/>
    <col min="3086" max="3091" width="10.28515625" style="26" customWidth="1"/>
    <col min="3092" max="3328" width="11.42578125" style="26"/>
    <col min="3329" max="3329" width="8" style="26" customWidth="1"/>
    <col min="3330" max="3330" width="60.140625" style="26" customWidth="1"/>
    <col min="3331" max="3331" width="9.140625" style="26" customWidth="1"/>
    <col min="3332" max="3332" width="12.7109375" style="26" customWidth="1"/>
    <col min="3333" max="3333" width="13.140625" style="26" customWidth="1"/>
    <col min="3334" max="3334" width="30.7109375" style="26" customWidth="1"/>
    <col min="3335" max="3335" width="4.5703125" style="26" customWidth="1"/>
    <col min="3336" max="3336" width="19.7109375" style="26" customWidth="1"/>
    <col min="3337" max="3337" width="12.5703125" style="26" customWidth="1"/>
    <col min="3338" max="3338" width="10.28515625" style="26" customWidth="1"/>
    <col min="3339" max="3339" width="12.5703125" style="26" customWidth="1"/>
    <col min="3340" max="3340" width="16.42578125" style="26" customWidth="1"/>
    <col min="3341" max="3341" width="24.140625" style="26" customWidth="1"/>
    <col min="3342" max="3347" width="10.28515625" style="26" customWidth="1"/>
    <col min="3348" max="3584" width="11.42578125" style="26"/>
    <col min="3585" max="3585" width="8" style="26" customWidth="1"/>
    <col min="3586" max="3586" width="60.140625" style="26" customWidth="1"/>
    <col min="3587" max="3587" width="9.140625" style="26" customWidth="1"/>
    <col min="3588" max="3588" width="12.7109375" style="26" customWidth="1"/>
    <col min="3589" max="3589" width="13.140625" style="26" customWidth="1"/>
    <col min="3590" max="3590" width="30.7109375" style="26" customWidth="1"/>
    <col min="3591" max="3591" width="4.5703125" style="26" customWidth="1"/>
    <col min="3592" max="3592" width="19.7109375" style="26" customWidth="1"/>
    <col min="3593" max="3593" width="12.5703125" style="26" customWidth="1"/>
    <col min="3594" max="3594" width="10.28515625" style="26" customWidth="1"/>
    <col min="3595" max="3595" width="12.5703125" style="26" customWidth="1"/>
    <col min="3596" max="3596" width="16.42578125" style="26" customWidth="1"/>
    <col min="3597" max="3597" width="24.140625" style="26" customWidth="1"/>
    <col min="3598" max="3603" width="10.28515625" style="26" customWidth="1"/>
    <col min="3604" max="3840" width="11.42578125" style="26"/>
    <col min="3841" max="3841" width="8" style="26" customWidth="1"/>
    <col min="3842" max="3842" width="60.140625" style="26" customWidth="1"/>
    <col min="3843" max="3843" width="9.140625" style="26" customWidth="1"/>
    <col min="3844" max="3844" width="12.7109375" style="26" customWidth="1"/>
    <col min="3845" max="3845" width="13.140625" style="26" customWidth="1"/>
    <col min="3846" max="3846" width="30.7109375" style="26" customWidth="1"/>
    <col min="3847" max="3847" width="4.5703125" style="26" customWidth="1"/>
    <col min="3848" max="3848" width="19.7109375" style="26" customWidth="1"/>
    <col min="3849" max="3849" width="12.5703125" style="26" customWidth="1"/>
    <col min="3850" max="3850" width="10.28515625" style="26" customWidth="1"/>
    <col min="3851" max="3851" width="12.5703125" style="26" customWidth="1"/>
    <col min="3852" max="3852" width="16.42578125" style="26" customWidth="1"/>
    <col min="3853" max="3853" width="24.140625" style="26" customWidth="1"/>
    <col min="3854" max="3859" width="10.28515625" style="26" customWidth="1"/>
    <col min="3860" max="4096" width="11.42578125" style="26"/>
    <col min="4097" max="4097" width="8" style="26" customWidth="1"/>
    <col min="4098" max="4098" width="60.140625" style="26" customWidth="1"/>
    <col min="4099" max="4099" width="9.140625" style="26" customWidth="1"/>
    <col min="4100" max="4100" width="12.7109375" style="26" customWidth="1"/>
    <col min="4101" max="4101" width="13.140625" style="26" customWidth="1"/>
    <col min="4102" max="4102" width="30.7109375" style="26" customWidth="1"/>
    <col min="4103" max="4103" width="4.5703125" style="26" customWidth="1"/>
    <col min="4104" max="4104" width="19.7109375" style="26" customWidth="1"/>
    <col min="4105" max="4105" width="12.5703125" style="26" customWidth="1"/>
    <col min="4106" max="4106" width="10.28515625" style="26" customWidth="1"/>
    <col min="4107" max="4107" width="12.5703125" style="26" customWidth="1"/>
    <col min="4108" max="4108" width="16.42578125" style="26" customWidth="1"/>
    <col min="4109" max="4109" width="24.140625" style="26" customWidth="1"/>
    <col min="4110" max="4115" width="10.28515625" style="26" customWidth="1"/>
    <col min="4116" max="4352" width="11.42578125" style="26"/>
    <col min="4353" max="4353" width="8" style="26" customWidth="1"/>
    <col min="4354" max="4354" width="60.140625" style="26" customWidth="1"/>
    <col min="4355" max="4355" width="9.140625" style="26" customWidth="1"/>
    <col min="4356" max="4356" width="12.7109375" style="26" customWidth="1"/>
    <col min="4357" max="4357" width="13.140625" style="26" customWidth="1"/>
    <col min="4358" max="4358" width="30.7109375" style="26" customWidth="1"/>
    <col min="4359" max="4359" width="4.5703125" style="26" customWidth="1"/>
    <col min="4360" max="4360" width="19.7109375" style="26" customWidth="1"/>
    <col min="4361" max="4361" width="12.5703125" style="26" customWidth="1"/>
    <col min="4362" max="4362" width="10.28515625" style="26" customWidth="1"/>
    <col min="4363" max="4363" width="12.5703125" style="26" customWidth="1"/>
    <col min="4364" max="4364" width="16.42578125" style="26" customWidth="1"/>
    <col min="4365" max="4365" width="24.140625" style="26" customWidth="1"/>
    <col min="4366" max="4371" width="10.28515625" style="26" customWidth="1"/>
    <col min="4372" max="4608" width="11.42578125" style="26"/>
    <col min="4609" max="4609" width="8" style="26" customWidth="1"/>
    <col min="4610" max="4610" width="60.140625" style="26" customWidth="1"/>
    <col min="4611" max="4611" width="9.140625" style="26" customWidth="1"/>
    <col min="4612" max="4612" width="12.7109375" style="26" customWidth="1"/>
    <col min="4613" max="4613" width="13.140625" style="26" customWidth="1"/>
    <col min="4614" max="4614" width="30.7109375" style="26" customWidth="1"/>
    <col min="4615" max="4615" width="4.5703125" style="26" customWidth="1"/>
    <col min="4616" max="4616" width="19.7109375" style="26" customWidth="1"/>
    <col min="4617" max="4617" width="12.5703125" style="26" customWidth="1"/>
    <col min="4618" max="4618" width="10.28515625" style="26" customWidth="1"/>
    <col min="4619" max="4619" width="12.5703125" style="26" customWidth="1"/>
    <col min="4620" max="4620" width="16.42578125" style="26" customWidth="1"/>
    <col min="4621" max="4621" width="24.140625" style="26" customWidth="1"/>
    <col min="4622" max="4627" width="10.28515625" style="26" customWidth="1"/>
    <col min="4628" max="4864" width="11.42578125" style="26"/>
    <col min="4865" max="4865" width="8" style="26" customWidth="1"/>
    <col min="4866" max="4866" width="60.140625" style="26" customWidth="1"/>
    <col min="4867" max="4867" width="9.140625" style="26" customWidth="1"/>
    <col min="4868" max="4868" width="12.7109375" style="26" customWidth="1"/>
    <col min="4869" max="4869" width="13.140625" style="26" customWidth="1"/>
    <col min="4870" max="4870" width="30.7109375" style="26" customWidth="1"/>
    <col min="4871" max="4871" width="4.5703125" style="26" customWidth="1"/>
    <col min="4872" max="4872" width="19.7109375" style="26" customWidth="1"/>
    <col min="4873" max="4873" width="12.5703125" style="26" customWidth="1"/>
    <col min="4874" max="4874" width="10.28515625" style="26" customWidth="1"/>
    <col min="4875" max="4875" width="12.5703125" style="26" customWidth="1"/>
    <col min="4876" max="4876" width="16.42578125" style="26" customWidth="1"/>
    <col min="4877" max="4877" width="24.140625" style="26" customWidth="1"/>
    <col min="4878" max="4883" width="10.28515625" style="26" customWidth="1"/>
    <col min="4884" max="5120" width="11.42578125" style="26"/>
    <col min="5121" max="5121" width="8" style="26" customWidth="1"/>
    <col min="5122" max="5122" width="60.140625" style="26" customWidth="1"/>
    <col min="5123" max="5123" width="9.140625" style="26" customWidth="1"/>
    <col min="5124" max="5124" width="12.7109375" style="26" customWidth="1"/>
    <col min="5125" max="5125" width="13.140625" style="26" customWidth="1"/>
    <col min="5126" max="5126" width="30.7109375" style="26" customWidth="1"/>
    <col min="5127" max="5127" width="4.5703125" style="26" customWidth="1"/>
    <col min="5128" max="5128" width="19.7109375" style="26" customWidth="1"/>
    <col min="5129" max="5129" width="12.5703125" style="26" customWidth="1"/>
    <col min="5130" max="5130" width="10.28515625" style="26" customWidth="1"/>
    <col min="5131" max="5131" width="12.5703125" style="26" customWidth="1"/>
    <col min="5132" max="5132" width="16.42578125" style="26" customWidth="1"/>
    <col min="5133" max="5133" width="24.140625" style="26" customWidth="1"/>
    <col min="5134" max="5139" width="10.28515625" style="26" customWidth="1"/>
    <col min="5140" max="5376" width="11.42578125" style="26"/>
    <col min="5377" max="5377" width="8" style="26" customWidth="1"/>
    <col min="5378" max="5378" width="60.140625" style="26" customWidth="1"/>
    <col min="5379" max="5379" width="9.140625" style="26" customWidth="1"/>
    <col min="5380" max="5380" width="12.7109375" style="26" customWidth="1"/>
    <col min="5381" max="5381" width="13.140625" style="26" customWidth="1"/>
    <col min="5382" max="5382" width="30.7109375" style="26" customWidth="1"/>
    <col min="5383" max="5383" width="4.5703125" style="26" customWidth="1"/>
    <col min="5384" max="5384" width="19.7109375" style="26" customWidth="1"/>
    <col min="5385" max="5385" width="12.5703125" style="26" customWidth="1"/>
    <col min="5386" max="5386" width="10.28515625" style="26" customWidth="1"/>
    <col min="5387" max="5387" width="12.5703125" style="26" customWidth="1"/>
    <col min="5388" max="5388" width="16.42578125" style="26" customWidth="1"/>
    <col min="5389" max="5389" width="24.140625" style="26" customWidth="1"/>
    <col min="5390" max="5395" width="10.28515625" style="26" customWidth="1"/>
    <col min="5396" max="5632" width="11.42578125" style="26"/>
    <col min="5633" max="5633" width="8" style="26" customWidth="1"/>
    <col min="5634" max="5634" width="60.140625" style="26" customWidth="1"/>
    <col min="5635" max="5635" width="9.140625" style="26" customWidth="1"/>
    <col min="5636" max="5636" width="12.7109375" style="26" customWidth="1"/>
    <col min="5637" max="5637" width="13.140625" style="26" customWidth="1"/>
    <col min="5638" max="5638" width="30.7109375" style="26" customWidth="1"/>
    <col min="5639" max="5639" width="4.5703125" style="26" customWidth="1"/>
    <col min="5640" max="5640" width="19.7109375" style="26" customWidth="1"/>
    <col min="5641" max="5641" width="12.5703125" style="26" customWidth="1"/>
    <col min="5642" max="5642" width="10.28515625" style="26" customWidth="1"/>
    <col min="5643" max="5643" width="12.5703125" style="26" customWidth="1"/>
    <col min="5644" max="5644" width="16.42578125" style="26" customWidth="1"/>
    <col min="5645" max="5645" width="24.140625" style="26" customWidth="1"/>
    <col min="5646" max="5651" width="10.28515625" style="26" customWidth="1"/>
    <col min="5652" max="5888" width="11.42578125" style="26"/>
    <col min="5889" max="5889" width="8" style="26" customWidth="1"/>
    <col min="5890" max="5890" width="60.140625" style="26" customWidth="1"/>
    <col min="5891" max="5891" width="9.140625" style="26" customWidth="1"/>
    <col min="5892" max="5892" width="12.7109375" style="26" customWidth="1"/>
    <col min="5893" max="5893" width="13.140625" style="26" customWidth="1"/>
    <col min="5894" max="5894" width="30.7109375" style="26" customWidth="1"/>
    <col min="5895" max="5895" width="4.5703125" style="26" customWidth="1"/>
    <col min="5896" max="5896" width="19.7109375" style="26" customWidth="1"/>
    <col min="5897" max="5897" width="12.5703125" style="26" customWidth="1"/>
    <col min="5898" max="5898" width="10.28515625" style="26" customWidth="1"/>
    <col min="5899" max="5899" width="12.5703125" style="26" customWidth="1"/>
    <col min="5900" max="5900" width="16.42578125" style="26" customWidth="1"/>
    <col min="5901" max="5901" width="24.140625" style="26" customWidth="1"/>
    <col min="5902" max="5907" width="10.28515625" style="26" customWidth="1"/>
    <col min="5908" max="6144" width="11.42578125" style="26"/>
    <col min="6145" max="6145" width="8" style="26" customWidth="1"/>
    <col min="6146" max="6146" width="60.140625" style="26" customWidth="1"/>
    <col min="6147" max="6147" width="9.140625" style="26" customWidth="1"/>
    <col min="6148" max="6148" width="12.7109375" style="26" customWidth="1"/>
    <col min="6149" max="6149" width="13.140625" style="26" customWidth="1"/>
    <col min="6150" max="6150" width="30.7109375" style="26" customWidth="1"/>
    <col min="6151" max="6151" width="4.5703125" style="26" customWidth="1"/>
    <col min="6152" max="6152" width="19.7109375" style="26" customWidth="1"/>
    <col min="6153" max="6153" width="12.5703125" style="26" customWidth="1"/>
    <col min="6154" max="6154" width="10.28515625" style="26" customWidth="1"/>
    <col min="6155" max="6155" width="12.5703125" style="26" customWidth="1"/>
    <col min="6156" max="6156" width="16.42578125" style="26" customWidth="1"/>
    <col min="6157" max="6157" width="24.140625" style="26" customWidth="1"/>
    <col min="6158" max="6163" width="10.28515625" style="26" customWidth="1"/>
    <col min="6164" max="6400" width="11.42578125" style="26"/>
    <col min="6401" max="6401" width="8" style="26" customWidth="1"/>
    <col min="6402" max="6402" width="60.140625" style="26" customWidth="1"/>
    <col min="6403" max="6403" width="9.140625" style="26" customWidth="1"/>
    <col min="6404" max="6404" width="12.7109375" style="26" customWidth="1"/>
    <col min="6405" max="6405" width="13.140625" style="26" customWidth="1"/>
    <col min="6406" max="6406" width="30.7109375" style="26" customWidth="1"/>
    <col min="6407" max="6407" width="4.5703125" style="26" customWidth="1"/>
    <col min="6408" max="6408" width="19.7109375" style="26" customWidth="1"/>
    <col min="6409" max="6409" width="12.5703125" style="26" customWidth="1"/>
    <col min="6410" max="6410" width="10.28515625" style="26" customWidth="1"/>
    <col min="6411" max="6411" width="12.5703125" style="26" customWidth="1"/>
    <col min="6412" max="6412" width="16.42578125" style="26" customWidth="1"/>
    <col min="6413" max="6413" width="24.140625" style="26" customWidth="1"/>
    <col min="6414" max="6419" width="10.28515625" style="26" customWidth="1"/>
    <col min="6420" max="6656" width="11.42578125" style="26"/>
    <col min="6657" max="6657" width="8" style="26" customWidth="1"/>
    <col min="6658" max="6658" width="60.140625" style="26" customWidth="1"/>
    <col min="6659" max="6659" width="9.140625" style="26" customWidth="1"/>
    <col min="6660" max="6660" width="12.7109375" style="26" customWidth="1"/>
    <col min="6661" max="6661" width="13.140625" style="26" customWidth="1"/>
    <col min="6662" max="6662" width="30.7109375" style="26" customWidth="1"/>
    <col min="6663" max="6663" width="4.5703125" style="26" customWidth="1"/>
    <col min="6664" max="6664" width="19.7109375" style="26" customWidth="1"/>
    <col min="6665" max="6665" width="12.5703125" style="26" customWidth="1"/>
    <col min="6666" max="6666" width="10.28515625" style="26" customWidth="1"/>
    <col min="6667" max="6667" width="12.5703125" style="26" customWidth="1"/>
    <col min="6668" max="6668" width="16.42578125" style="26" customWidth="1"/>
    <col min="6669" max="6669" width="24.140625" style="26" customWidth="1"/>
    <col min="6670" max="6675" width="10.28515625" style="26" customWidth="1"/>
    <col min="6676" max="6912" width="11.42578125" style="26"/>
    <col min="6913" max="6913" width="8" style="26" customWidth="1"/>
    <col min="6914" max="6914" width="60.140625" style="26" customWidth="1"/>
    <col min="6915" max="6915" width="9.140625" style="26" customWidth="1"/>
    <col min="6916" max="6916" width="12.7109375" style="26" customWidth="1"/>
    <col min="6917" max="6917" width="13.140625" style="26" customWidth="1"/>
    <col min="6918" max="6918" width="30.7109375" style="26" customWidth="1"/>
    <col min="6919" max="6919" width="4.5703125" style="26" customWidth="1"/>
    <col min="6920" max="6920" width="19.7109375" style="26" customWidth="1"/>
    <col min="6921" max="6921" width="12.5703125" style="26" customWidth="1"/>
    <col min="6922" max="6922" width="10.28515625" style="26" customWidth="1"/>
    <col min="6923" max="6923" width="12.5703125" style="26" customWidth="1"/>
    <col min="6924" max="6924" width="16.42578125" style="26" customWidth="1"/>
    <col min="6925" max="6925" width="24.140625" style="26" customWidth="1"/>
    <col min="6926" max="6931" width="10.28515625" style="26" customWidth="1"/>
    <col min="6932" max="7168" width="11.42578125" style="26"/>
    <col min="7169" max="7169" width="8" style="26" customWidth="1"/>
    <col min="7170" max="7170" width="60.140625" style="26" customWidth="1"/>
    <col min="7171" max="7171" width="9.140625" style="26" customWidth="1"/>
    <col min="7172" max="7172" width="12.7109375" style="26" customWidth="1"/>
    <col min="7173" max="7173" width="13.140625" style="26" customWidth="1"/>
    <col min="7174" max="7174" width="30.7109375" style="26" customWidth="1"/>
    <col min="7175" max="7175" width="4.5703125" style="26" customWidth="1"/>
    <col min="7176" max="7176" width="19.7109375" style="26" customWidth="1"/>
    <col min="7177" max="7177" width="12.5703125" style="26" customWidth="1"/>
    <col min="7178" max="7178" width="10.28515625" style="26" customWidth="1"/>
    <col min="7179" max="7179" width="12.5703125" style="26" customWidth="1"/>
    <col min="7180" max="7180" width="16.42578125" style="26" customWidth="1"/>
    <col min="7181" max="7181" width="24.140625" style="26" customWidth="1"/>
    <col min="7182" max="7187" width="10.28515625" style="26" customWidth="1"/>
    <col min="7188" max="7424" width="11.42578125" style="26"/>
    <col min="7425" max="7425" width="8" style="26" customWidth="1"/>
    <col min="7426" max="7426" width="60.140625" style="26" customWidth="1"/>
    <col min="7427" max="7427" width="9.140625" style="26" customWidth="1"/>
    <col min="7428" max="7428" width="12.7109375" style="26" customWidth="1"/>
    <col min="7429" max="7429" width="13.140625" style="26" customWidth="1"/>
    <col min="7430" max="7430" width="30.7109375" style="26" customWidth="1"/>
    <col min="7431" max="7431" width="4.5703125" style="26" customWidth="1"/>
    <col min="7432" max="7432" width="19.7109375" style="26" customWidth="1"/>
    <col min="7433" max="7433" width="12.5703125" style="26" customWidth="1"/>
    <col min="7434" max="7434" width="10.28515625" style="26" customWidth="1"/>
    <col min="7435" max="7435" width="12.5703125" style="26" customWidth="1"/>
    <col min="7436" max="7436" width="16.42578125" style="26" customWidth="1"/>
    <col min="7437" max="7437" width="24.140625" style="26" customWidth="1"/>
    <col min="7438" max="7443" width="10.28515625" style="26" customWidth="1"/>
    <col min="7444" max="7680" width="11.42578125" style="26"/>
    <col min="7681" max="7681" width="8" style="26" customWidth="1"/>
    <col min="7682" max="7682" width="60.140625" style="26" customWidth="1"/>
    <col min="7683" max="7683" width="9.140625" style="26" customWidth="1"/>
    <col min="7684" max="7684" width="12.7109375" style="26" customWidth="1"/>
    <col min="7685" max="7685" width="13.140625" style="26" customWidth="1"/>
    <col min="7686" max="7686" width="30.7109375" style="26" customWidth="1"/>
    <col min="7687" max="7687" width="4.5703125" style="26" customWidth="1"/>
    <col min="7688" max="7688" width="19.7109375" style="26" customWidth="1"/>
    <col min="7689" max="7689" width="12.5703125" style="26" customWidth="1"/>
    <col min="7690" max="7690" width="10.28515625" style="26" customWidth="1"/>
    <col min="7691" max="7691" width="12.5703125" style="26" customWidth="1"/>
    <col min="7692" max="7692" width="16.42578125" style="26" customWidth="1"/>
    <col min="7693" max="7693" width="24.140625" style="26" customWidth="1"/>
    <col min="7694" max="7699" width="10.28515625" style="26" customWidth="1"/>
    <col min="7700" max="7936" width="11.42578125" style="26"/>
    <col min="7937" max="7937" width="8" style="26" customWidth="1"/>
    <col min="7938" max="7938" width="60.140625" style="26" customWidth="1"/>
    <col min="7939" max="7939" width="9.140625" style="26" customWidth="1"/>
    <col min="7940" max="7940" width="12.7109375" style="26" customWidth="1"/>
    <col min="7941" max="7941" width="13.140625" style="26" customWidth="1"/>
    <col min="7942" max="7942" width="30.7109375" style="26" customWidth="1"/>
    <col min="7943" max="7943" width="4.5703125" style="26" customWidth="1"/>
    <col min="7944" max="7944" width="19.7109375" style="26" customWidth="1"/>
    <col min="7945" max="7945" width="12.5703125" style="26" customWidth="1"/>
    <col min="7946" max="7946" width="10.28515625" style="26" customWidth="1"/>
    <col min="7947" max="7947" width="12.5703125" style="26" customWidth="1"/>
    <col min="7948" max="7948" width="16.42578125" style="26" customWidth="1"/>
    <col min="7949" max="7949" width="24.140625" style="26" customWidth="1"/>
    <col min="7950" max="7955" width="10.28515625" style="26" customWidth="1"/>
    <col min="7956" max="8192" width="11.42578125" style="26"/>
    <col min="8193" max="8193" width="8" style="26" customWidth="1"/>
    <col min="8194" max="8194" width="60.140625" style="26" customWidth="1"/>
    <col min="8195" max="8195" width="9.140625" style="26" customWidth="1"/>
    <col min="8196" max="8196" width="12.7109375" style="26" customWidth="1"/>
    <col min="8197" max="8197" width="13.140625" style="26" customWidth="1"/>
    <col min="8198" max="8198" width="30.7109375" style="26" customWidth="1"/>
    <col min="8199" max="8199" width="4.5703125" style="26" customWidth="1"/>
    <col min="8200" max="8200" width="19.7109375" style="26" customWidth="1"/>
    <col min="8201" max="8201" width="12.5703125" style="26" customWidth="1"/>
    <col min="8202" max="8202" width="10.28515625" style="26" customWidth="1"/>
    <col min="8203" max="8203" width="12.5703125" style="26" customWidth="1"/>
    <col min="8204" max="8204" width="16.42578125" style="26" customWidth="1"/>
    <col min="8205" max="8205" width="24.140625" style="26" customWidth="1"/>
    <col min="8206" max="8211" width="10.28515625" style="26" customWidth="1"/>
    <col min="8212" max="8448" width="11.42578125" style="26"/>
    <col min="8449" max="8449" width="8" style="26" customWidth="1"/>
    <col min="8450" max="8450" width="60.140625" style="26" customWidth="1"/>
    <col min="8451" max="8451" width="9.140625" style="26" customWidth="1"/>
    <col min="8452" max="8452" width="12.7109375" style="26" customWidth="1"/>
    <col min="8453" max="8453" width="13.140625" style="26" customWidth="1"/>
    <col min="8454" max="8454" width="30.7109375" style="26" customWidth="1"/>
    <col min="8455" max="8455" width="4.5703125" style="26" customWidth="1"/>
    <col min="8456" max="8456" width="19.7109375" style="26" customWidth="1"/>
    <col min="8457" max="8457" width="12.5703125" style="26" customWidth="1"/>
    <col min="8458" max="8458" width="10.28515625" style="26" customWidth="1"/>
    <col min="8459" max="8459" width="12.5703125" style="26" customWidth="1"/>
    <col min="8460" max="8460" width="16.42578125" style="26" customWidth="1"/>
    <col min="8461" max="8461" width="24.140625" style="26" customWidth="1"/>
    <col min="8462" max="8467" width="10.28515625" style="26" customWidth="1"/>
    <col min="8468" max="8704" width="11.42578125" style="26"/>
    <col min="8705" max="8705" width="8" style="26" customWidth="1"/>
    <col min="8706" max="8706" width="60.140625" style="26" customWidth="1"/>
    <col min="8707" max="8707" width="9.140625" style="26" customWidth="1"/>
    <col min="8708" max="8708" width="12.7109375" style="26" customWidth="1"/>
    <col min="8709" max="8709" width="13.140625" style="26" customWidth="1"/>
    <col min="8710" max="8710" width="30.7109375" style="26" customWidth="1"/>
    <col min="8711" max="8711" width="4.5703125" style="26" customWidth="1"/>
    <col min="8712" max="8712" width="19.7109375" style="26" customWidth="1"/>
    <col min="8713" max="8713" width="12.5703125" style="26" customWidth="1"/>
    <col min="8714" max="8714" width="10.28515625" style="26" customWidth="1"/>
    <col min="8715" max="8715" width="12.5703125" style="26" customWidth="1"/>
    <col min="8716" max="8716" width="16.42578125" style="26" customWidth="1"/>
    <col min="8717" max="8717" width="24.140625" style="26" customWidth="1"/>
    <col min="8718" max="8723" width="10.28515625" style="26" customWidth="1"/>
    <col min="8724" max="8960" width="11.42578125" style="26"/>
    <col min="8961" max="8961" width="8" style="26" customWidth="1"/>
    <col min="8962" max="8962" width="60.140625" style="26" customWidth="1"/>
    <col min="8963" max="8963" width="9.140625" style="26" customWidth="1"/>
    <col min="8964" max="8964" width="12.7109375" style="26" customWidth="1"/>
    <col min="8965" max="8965" width="13.140625" style="26" customWidth="1"/>
    <col min="8966" max="8966" width="30.7109375" style="26" customWidth="1"/>
    <col min="8967" max="8967" width="4.5703125" style="26" customWidth="1"/>
    <col min="8968" max="8968" width="19.7109375" style="26" customWidth="1"/>
    <col min="8969" max="8969" width="12.5703125" style="26" customWidth="1"/>
    <col min="8970" max="8970" width="10.28515625" style="26" customWidth="1"/>
    <col min="8971" max="8971" width="12.5703125" style="26" customWidth="1"/>
    <col min="8972" max="8972" width="16.42578125" style="26" customWidth="1"/>
    <col min="8973" max="8973" width="24.140625" style="26" customWidth="1"/>
    <col min="8974" max="8979" width="10.28515625" style="26" customWidth="1"/>
    <col min="8980" max="9216" width="11.42578125" style="26"/>
    <col min="9217" max="9217" width="8" style="26" customWidth="1"/>
    <col min="9218" max="9218" width="60.140625" style="26" customWidth="1"/>
    <col min="9219" max="9219" width="9.140625" style="26" customWidth="1"/>
    <col min="9220" max="9220" width="12.7109375" style="26" customWidth="1"/>
    <col min="9221" max="9221" width="13.140625" style="26" customWidth="1"/>
    <col min="9222" max="9222" width="30.7109375" style="26" customWidth="1"/>
    <col min="9223" max="9223" width="4.5703125" style="26" customWidth="1"/>
    <col min="9224" max="9224" width="19.7109375" style="26" customWidth="1"/>
    <col min="9225" max="9225" width="12.5703125" style="26" customWidth="1"/>
    <col min="9226" max="9226" width="10.28515625" style="26" customWidth="1"/>
    <col min="9227" max="9227" width="12.5703125" style="26" customWidth="1"/>
    <col min="9228" max="9228" width="16.42578125" style="26" customWidth="1"/>
    <col min="9229" max="9229" width="24.140625" style="26" customWidth="1"/>
    <col min="9230" max="9235" width="10.28515625" style="26" customWidth="1"/>
    <col min="9236" max="9472" width="11.42578125" style="26"/>
    <col min="9473" max="9473" width="8" style="26" customWidth="1"/>
    <col min="9474" max="9474" width="60.140625" style="26" customWidth="1"/>
    <col min="9475" max="9475" width="9.140625" style="26" customWidth="1"/>
    <col min="9476" max="9476" width="12.7109375" style="26" customWidth="1"/>
    <col min="9477" max="9477" width="13.140625" style="26" customWidth="1"/>
    <col min="9478" max="9478" width="30.7109375" style="26" customWidth="1"/>
    <col min="9479" max="9479" width="4.5703125" style="26" customWidth="1"/>
    <col min="9480" max="9480" width="19.7109375" style="26" customWidth="1"/>
    <col min="9481" max="9481" width="12.5703125" style="26" customWidth="1"/>
    <col min="9482" max="9482" width="10.28515625" style="26" customWidth="1"/>
    <col min="9483" max="9483" width="12.5703125" style="26" customWidth="1"/>
    <col min="9484" max="9484" width="16.42578125" style="26" customWidth="1"/>
    <col min="9485" max="9485" width="24.140625" style="26" customWidth="1"/>
    <col min="9486" max="9491" width="10.28515625" style="26" customWidth="1"/>
    <col min="9492" max="9728" width="11.42578125" style="26"/>
    <col min="9729" max="9729" width="8" style="26" customWidth="1"/>
    <col min="9730" max="9730" width="60.140625" style="26" customWidth="1"/>
    <col min="9731" max="9731" width="9.140625" style="26" customWidth="1"/>
    <col min="9732" max="9732" width="12.7109375" style="26" customWidth="1"/>
    <col min="9733" max="9733" width="13.140625" style="26" customWidth="1"/>
    <col min="9734" max="9734" width="30.7109375" style="26" customWidth="1"/>
    <col min="9735" max="9735" width="4.5703125" style="26" customWidth="1"/>
    <col min="9736" max="9736" width="19.7109375" style="26" customWidth="1"/>
    <col min="9737" max="9737" width="12.5703125" style="26" customWidth="1"/>
    <col min="9738" max="9738" width="10.28515625" style="26" customWidth="1"/>
    <col min="9739" max="9739" width="12.5703125" style="26" customWidth="1"/>
    <col min="9740" max="9740" width="16.42578125" style="26" customWidth="1"/>
    <col min="9741" max="9741" width="24.140625" style="26" customWidth="1"/>
    <col min="9742" max="9747" width="10.28515625" style="26" customWidth="1"/>
    <col min="9748" max="9984" width="11.42578125" style="26"/>
    <col min="9985" max="9985" width="8" style="26" customWidth="1"/>
    <col min="9986" max="9986" width="60.140625" style="26" customWidth="1"/>
    <col min="9987" max="9987" width="9.140625" style="26" customWidth="1"/>
    <col min="9988" max="9988" width="12.7109375" style="26" customWidth="1"/>
    <col min="9989" max="9989" width="13.140625" style="26" customWidth="1"/>
    <col min="9990" max="9990" width="30.7109375" style="26" customWidth="1"/>
    <col min="9991" max="9991" width="4.5703125" style="26" customWidth="1"/>
    <col min="9992" max="9992" width="19.7109375" style="26" customWidth="1"/>
    <col min="9993" max="9993" width="12.5703125" style="26" customWidth="1"/>
    <col min="9994" max="9994" width="10.28515625" style="26" customWidth="1"/>
    <col min="9995" max="9995" width="12.5703125" style="26" customWidth="1"/>
    <col min="9996" max="9996" width="16.42578125" style="26" customWidth="1"/>
    <col min="9997" max="9997" width="24.140625" style="26" customWidth="1"/>
    <col min="9998" max="10003" width="10.28515625" style="26" customWidth="1"/>
    <col min="10004" max="10240" width="11.42578125" style="26"/>
    <col min="10241" max="10241" width="8" style="26" customWidth="1"/>
    <col min="10242" max="10242" width="60.140625" style="26" customWidth="1"/>
    <col min="10243" max="10243" width="9.140625" style="26" customWidth="1"/>
    <col min="10244" max="10244" width="12.7109375" style="26" customWidth="1"/>
    <col min="10245" max="10245" width="13.140625" style="26" customWidth="1"/>
    <col min="10246" max="10246" width="30.7109375" style="26" customWidth="1"/>
    <col min="10247" max="10247" width="4.5703125" style="26" customWidth="1"/>
    <col min="10248" max="10248" width="19.7109375" style="26" customWidth="1"/>
    <col min="10249" max="10249" width="12.5703125" style="26" customWidth="1"/>
    <col min="10250" max="10250" width="10.28515625" style="26" customWidth="1"/>
    <col min="10251" max="10251" width="12.5703125" style="26" customWidth="1"/>
    <col min="10252" max="10252" width="16.42578125" style="26" customWidth="1"/>
    <col min="10253" max="10253" width="24.140625" style="26" customWidth="1"/>
    <col min="10254" max="10259" width="10.28515625" style="26" customWidth="1"/>
    <col min="10260" max="10496" width="11.42578125" style="26"/>
    <col min="10497" max="10497" width="8" style="26" customWidth="1"/>
    <col min="10498" max="10498" width="60.140625" style="26" customWidth="1"/>
    <col min="10499" max="10499" width="9.140625" style="26" customWidth="1"/>
    <col min="10500" max="10500" width="12.7109375" style="26" customWidth="1"/>
    <col min="10501" max="10501" width="13.140625" style="26" customWidth="1"/>
    <col min="10502" max="10502" width="30.7109375" style="26" customWidth="1"/>
    <col min="10503" max="10503" width="4.5703125" style="26" customWidth="1"/>
    <col min="10504" max="10504" width="19.7109375" style="26" customWidth="1"/>
    <col min="10505" max="10505" width="12.5703125" style="26" customWidth="1"/>
    <col min="10506" max="10506" width="10.28515625" style="26" customWidth="1"/>
    <col min="10507" max="10507" width="12.5703125" style="26" customWidth="1"/>
    <col min="10508" max="10508" width="16.42578125" style="26" customWidth="1"/>
    <col min="10509" max="10509" width="24.140625" style="26" customWidth="1"/>
    <col min="10510" max="10515" width="10.28515625" style="26" customWidth="1"/>
    <col min="10516" max="10752" width="11.42578125" style="26"/>
    <col min="10753" max="10753" width="8" style="26" customWidth="1"/>
    <col min="10754" max="10754" width="60.140625" style="26" customWidth="1"/>
    <col min="10755" max="10755" width="9.140625" style="26" customWidth="1"/>
    <col min="10756" max="10756" width="12.7109375" style="26" customWidth="1"/>
    <col min="10757" max="10757" width="13.140625" style="26" customWidth="1"/>
    <col min="10758" max="10758" width="30.7109375" style="26" customWidth="1"/>
    <col min="10759" max="10759" width="4.5703125" style="26" customWidth="1"/>
    <col min="10760" max="10760" width="19.7109375" style="26" customWidth="1"/>
    <col min="10761" max="10761" width="12.5703125" style="26" customWidth="1"/>
    <col min="10762" max="10762" width="10.28515625" style="26" customWidth="1"/>
    <col min="10763" max="10763" width="12.5703125" style="26" customWidth="1"/>
    <col min="10764" max="10764" width="16.42578125" style="26" customWidth="1"/>
    <col min="10765" max="10765" width="24.140625" style="26" customWidth="1"/>
    <col min="10766" max="10771" width="10.28515625" style="26" customWidth="1"/>
    <col min="10772" max="11008" width="11.42578125" style="26"/>
    <col min="11009" max="11009" width="8" style="26" customWidth="1"/>
    <col min="11010" max="11010" width="60.140625" style="26" customWidth="1"/>
    <col min="11011" max="11011" width="9.140625" style="26" customWidth="1"/>
    <col min="11012" max="11012" width="12.7109375" style="26" customWidth="1"/>
    <col min="11013" max="11013" width="13.140625" style="26" customWidth="1"/>
    <col min="11014" max="11014" width="30.7109375" style="26" customWidth="1"/>
    <col min="11015" max="11015" width="4.5703125" style="26" customWidth="1"/>
    <col min="11016" max="11016" width="19.7109375" style="26" customWidth="1"/>
    <col min="11017" max="11017" width="12.5703125" style="26" customWidth="1"/>
    <col min="11018" max="11018" width="10.28515625" style="26" customWidth="1"/>
    <col min="11019" max="11019" width="12.5703125" style="26" customWidth="1"/>
    <col min="11020" max="11020" width="16.42578125" style="26" customWidth="1"/>
    <col min="11021" max="11021" width="24.140625" style="26" customWidth="1"/>
    <col min="11022" max="11027" width="10.28515625" style="26" customWidth="1"/>
    <col min="11028" max="11264" width="11.42578125" style="26"/>
    <col min="11265" max="11265" width="8" style="26" customWidth="1"/>
    <col min="11266" max="11266" width="60.140625" style="26" customWidth="1"/>
    <col min="11267" max="11267" width="9.140625" style="26" customWidth="1"/>
    <col min="11268" max="11268" width="12.7109375" style="26" customWidth="1"/>
    <col min="11269" max="11269" width="13.140625" style="26" customWidth="1"/>
    <col min="11270" max="11270" width="30.7109375" style="26" customWidth="1"/>
    <col min="11271" max="11271" width="4.5703125" style="26" customWidth="1"/>
    <col min="11272" max="11272" width="19.7109375" style="26" customWidth="1"/>
    <col min="11273" max="11273" width="12.5703125" style="26" customWidth="1"/>
    <col min="11274" max="11274" width="10.28515625" style="26" customWidth="1"/>
    <col min="11275" max="11275" width="12.5703125" style="26" customWidth="1"/>
    <col min="11276" max="11276" width="16.42578125" style="26" customWidth="1"/>
    <col min="11277" max="11277" width="24.140625" style="26" customWidth="1"/>
    <col min="11278" max="11283" width="10.28515625" style="26" customWidth="1"/>
    <col min="11284" max="11520" width="11.42578125" style="26"/>
    <col min="11521" max="11521" width="8" style="26" customWidth="1"/>
    <col min="11522" max="11522" width="60.140625" style="26" customWidth="1"/>
    <col min="11523" max="11523" width="9.140625" style="26" customWidth="1"/>
    <col min="11524" max="11524" width="12.7109375" style="26" customWidth="1"/>
    <col min="11525" max="11525" width="13.140625" style="26" customWidth="1"/>
    <col min="11526" max="11526" width="30.7109375" style="26" customWidth="1"/>
    <col min="11527" max="11527" width="4.5703125" style="26" customWidth="1"/>
    <col min="11528" max="11528" width="19.7109375" style="26" customWidth="1"/>
    <col min="11529" max="11529" width="12.5703125" style="26" customWidth="1"/>
    <col min="11530" max="11530" width="10.28515625" style="26" customWidth="1"/>
    <col min="11531" max="11531" width="12.5703125" style="26" customWidth="1"/>
    <col min="11532" max="11532" width="16.42578125" style="26" customWidth="1"/>
    <col min="11533" max="11533" width="24.140625" style="26" customWidth="1"/>
    <col min="11534" max="11539" width="10.28515625" style="26" customWidth="1"/>
    <col min="11540" max="11776" width="11.42578125" style="26"/>
    <col min="11777" max="11777" width="8" style="26" customWidth="1"/>
    <col min="11778" max="11778" width="60.140625" style="26" customWidth="1"/>
    <col min="11779" max="11779" width="9.140625" style="26" customWidth="1"/>
    <col min="11780" max="11780" width="12.7109375" style="26" customWidth="1"/>
    <col min="11781" max="11781" width="13.140625" style="26" customWidth="1"/>
    <col min="11782" max="11782" width="30.7109375" style="26" customWidth="1"/>
    <col min="11783" max="11783" width="4.5703125" style="26" customWidth="1"/>
    <col min="11784" max="11784" width="19.7109375" style="26" customWidth="1"/>
    <col min="11785" max="11785" width="12.5703125" style="26" customWidth="1"/>
    <col min="11786" max="11786" width="10.28515625" style="26" customWidth="1"/>
    <col min="11787" max="11787" width="12.5703125" style="26" customWidth="1"/>
    <col min="11788" max="11788" width="16.42578125" style="26" customWidth="1"/>
    <col min="11789" max="11789" width="24.140625" style="26" customWidth="1"/>
    <col min="11790" max="11795" width="10.28515625" style="26" customWidth="1"/>
    <col min="11796" max="12032" width="11.42578125" style="26"/>
    <col min="12033" max="12033" width="8" style="26" customWidth="1"/>
    <col min="12034" max="12034" width="60.140625" style="26" customWidth="1"/>
    <col min="12035" max="12035" width="9.140625" style="26" customWidth="1"/>
    <col min="12036" max="12036" width="12.7109375" style="26" customWidth="1"/>
    <col min="12037" max="12037" width="13.140625" style="26" customWidth="1"/>
    <col min="12038" max="12038" width="30.7109375" style="26" customWidth="1"/>
    <col min="12039" max="12039" width="4.5703125" style="26" customWidth="1"/>
    <col min="12040" max="12040" width="19.7109375" style="26" customWidth="1"/>
    <col min="12041" max="12041" width="12.5703125" style="26" customWidth="1"/>
    <col min="12042" max="12042" width="10.28515625" style="26" customWidth="1"/>
    <col min="12043" max="12043" width="12.5703125" style="26" customWidth="1"/>
    <col min="12044" max="12044" width="16.42578125" style="26" customWidth="1"/>
    <col min="12045" max="12045" width="24.140625" style="26" customWidth="1"/>
    <col min="12046" max="12051" width="10.28515625" style="26" customWidth="1"/>
    <col min="12052" max="12288" width="11.42578125" style="26"/>
    <col min="12289" max="12289" width="8" style="26" customWidth="1"/>
    <col min="12290" max="12290" width="60.140625" style="26" customWidth="1"/>
    <col min="12291" max="12291" width="9.140625" style="26" customWidth="1"/>
    <col min="12292" max="12292" width="12.7109375" style="26" customWidth="1"/>
    <col min="12293" max="12293" width="13.140625" style="26" customWidth="1"/>
    <col min="12294" max="12294" width="30.7109375" style="26" customWidth="1"/>
    <col min="12295" max="12295" width="4.5703125" style="26" customWidth="1"/>
    <col min="12296" max="12296" width="19.7109375" style="26" customWidth="1"/>
    <col min="12297" max="12297" width="12.5703125" style="26" customWidth="1"/>
    <col min="12298" max="12298" width="10.28515625" style="26" customWidth="1"/>
    <col min="12299" max="12299" width="12.5703125" style="26" customWidth="1"/>
    <col min="12300" max="12300" width="16.42578125" style="26" customWidth="1"/>
    <col min="12301" max="12301" width="24.140625" style="26" customWidth="1"/>
    <col min="12302" max="12307" width="10.28515625" style="26" customWidth="1"/>
    <col min="12308" max="12544" width="11.42578125" style="26"/>
    <col min="12545" max="12545" width="8" style="26" customWidth="1"/>
    <col min="12546" max="12546" width="60.140625" style="26" customWidth="1"/>
    <col min="12547" max="12547" width="9.140625" style="26" customWidth="1"/>
    <col min="12548" max="12548" width="12.7109375" style="26" customWidth="1"/>
    <col min="12549" max="12549" width="13.140625" style="26" customWidth="1"/>
    <col min="12550" max="12550" width="30.7109375" style="26" customWidth="1"/>
    <col min="12551" max="12551" width="4.5703125" style="26" customWidth="1"/>
    <col min="12552" max="12552" width="19.7109375" style="26" customWidth="1"/>
    <col min="12553" max="12553" width="12.5703125" style="26" customWidth="1"/>
    <col min="12554" max="12554" width="10.28515625" style="26" customWidth="1"/>
    <col min="12555" max="12555" width="12.5703125" style="26" customWidth="1"/>
    <col min="12556" max="12556" width="16.42578125" style="26" customWidth="1"/>
    <col min="12557" max="12557" width="24.140625" style="26" customWidth="1"/>
    <col min="12558" max="12563" width="10.28515625" style="26" customWidth="1"/>
    <col min="12564" max="12800" width="11.42578125" style="26"/>
    <col min="12801" max="12801" width="8" style="26" customWidth="1"/>
    <col min="12802" max="12802" width="60.140625" style="26" customWidth="1"/>
    <col min="12803" max="12803" width="9.140625" style="26" customWidth="1"/>
    <col min="12804" max="12804" width="12.7109375" style="26" customWidth="1"/>
    <col min="12805" max="12805" width="13.140625" style="26" customWidth="1"/>
    <col min="12806" max="12806" width="30.7109375" style="26" customWidth="1"/>
    <col min="12807" max="12807" width="4.5703125" style="26" customWidth="1"/>
    <col min="12808" max="12808" width="19.7109375" style="26" customWidth="1"/>
    <col min="12809" max="12809" width="12.5703125" style="26" customWidth="1"/>
    <col min="12810" max="12810" width="10.28515625" style="26" customWidth="1"/>
    <col min="12811" max="12811" width="12.5703125" style="26" customWidth="1"/>
    <col min="12812" max="12812" width="16.42578125" style="26" customWidth="1"/>
    <col min="12813" max="12813" width="24.140625" style="26" customWidth="1"/>
    <col min="12814" max="12819" width="10.28515625" style="26" customWidth="1"/>
    <col min="12820" max="13056" width="11.42578125" style="26"/>
    <col min="13057" max="13057" width="8" style="26" customWidth="1"/>
    <col min="13058" max="13058" width="60.140625" style="26" customWidth="1"/>
    <col min="13059" max="13059" width="9.140625" style="26" customWidth="1"/>
    <col min="13060" max="13060" width="12.7109375" style="26" customWidth="1"/>
    <col min="13061" max="13061" width="13.140625" style="26" customWidth="1"/>
    <col min="13062" max="13062" width="30.7109375" style="26" customWidth="1"/>
    <col min="13063" max="13063" width="4.5703125" style="26" customWidth="1"/>
    <col min="13064" max="13064" width="19.7109375" style="26" customWidth="1"/>
    <col min="13065" max="13065" width="12.5703125" style="26" customWidth="1"/>
    <col min="13066" max="13066" width="10.28515625" style="26" customWidth="1"/>
    <col min="13067" max="13067" width="12.5703125" style="26" customWidth="1"/>
    <col min="13068" max="13068" width="16.42578125" style="26" customWidth="1"/>
    <col min="13069" max="13069" width="24.140625" style="26" customWidth="1"/>
    <col min="13070" max="13075" width="10.28515625" style="26" customWidth="1"/>
    <col min="13076" max="13312" width="11.42578125" style="26"/>
    <col min="13313" max="13313" width="8" style="26" customWidth="1"/>
    <col min="13314" max="13314" width="60.140625" style="26" customWidth="1"/>
    <col min="13315" max="13315" width="9.140625" style="26" customWidth="1"/>
    <col min="13316" max="13316" width="12.7109375" style="26" customWidth="1"/>
    <col min="13317" max="13317" width="13.140625" style="26" customWidth="1"/>
    <col min="13318" max="13318" width="30.7109375" style="26" customWidth="1"/>
    <col min="13319" max="13319" width="4.5703125" style="26" customWidth="1"/>
    <col min="13320" max="13320" width="19.7109375" style="26" customWidth="1"/>
    <col min="13321" max="13321" width="12.5703125" style="26" customWidth="1"/>
    <col min="13322" max="13322" width="10.28515625" style="26" customWidth="1"/>
    <col min="13323" max="13323" width="12.5703125" style="26" customWidth="1"/>
    <col min="13324" max="13324" width="16.42578125" style="26" customWidth="1"/>
    <col min="13325" max="13325" width="24.140625" style="26" customWidth="1"/>
    <col min="13326" max="13331" width="10.28515625" style="26" customWidth="1"/>
    <col min="13332" max="13568" width="11.42578125" style="26"/>
    <col min="13569" max="13569" width="8" style="26" customWidth="1"/>
    <col min="13570" max="13570" width="60.140625" style="26" customWidth="1"/>
    <col min="13571" max="13571" width="9.140625" style="26" customWidth="1"/>
    <col min="13572" max="13572" width="12.7109375" style="26" customWidth="1"/>
    <col min="13573" max="13573" width="13.140625" style="26" customWidth="1"/>
    <col min="13574" max="13574" width="30.7109375" style="26" customWidth="1"/>
    <col min="13575" max="13575" width="4.5703125" style="26" customWidth="1"/>
    <col min="13576" max="13576" width="19.7109375" style="26" customWidth="1"/>
    <col min="13577" max="13577" width="12.5703125" style="26" customWidth="1"/>
    <col min="13578" max="13578" width="10.28515625" style="26" customWidth="1"/>
    <col min="13579" max="13579" width="12.5703125" style="26" customWidth="1"/>
    <col min="13580" max="13580" width="16.42578125" style="26" customWidth="1"/>
    <col min="13581" max="13581" width="24.140625" style="26" customWidth="1"/>
    <col min="13582" max="13587" width="10.28515625" style="26" customWidth="1"/>
    <col min="13588" max="13824" width="11.42578125" style="26"/>
    <col min="13825" max="13825" width="8" style="26" customWidth="1"/>
    <col min="13826" max="13826" width="60.140625" style="26" customWidth="1"/>
    <col min="13827" max="13827" width="9.140625" style="26" customWidth="1"/>
    <col min="13828" max="13828" width="12.7109375" style="26" customWidth="1"/>
    <col min="13829" max="13829" width="13.140625" style="26" customWidth="1"/>
    <col min="13830" max="13830" width="30.7109375" style="26" customWidth="1"/>
    <col min="13831" max="13831" width="4.5703125" style="26" customWidth="1"/>
    <col min="13832" max="13832" width="19.7109375" style="26" customWidth="1"/>
    <col min="13833" max="13833" width="12.5703125" style="26" customWidth="1"/>
    <col min="13834" max="13834" width="10.28515625" style="26" customWidth="1"/>
    <col min="13835" max="13835" width="12.5703125" style="26" customWidth="1"/>
    <col min="13836" max="13836" width="16.42578125" style="26" customWidth="1"/>
    <col min="13837" max="13837" width="24.140625" style="26" customWidth="1"/>
    <col min="13838" max="13843" width="10.28515625" style="26" customWidth="1"/>
    <col min="13844" max="14080" width="11.42578125" style="26"/>
    <col min="14081" max="14081" width="8" style="26" customWidth="1"/>
    <col min="14082" max="14082" width="60.140625" style="26" customWidth="1"/>
    <col min="14083" max="14083" width="9.140625" style="26" customWidth="1"/>
    <col min="14084" max="14084" width="12.7109375" style="26" customWidth="1"/>
    <col min="14085" max="14085" width="13.140625" style="26" customWidth="1"/>
    <col min="14086" max="14086" width="30.7109375" style="26" customWidth="1"/>
    <col min="14087" max="14087" width="4.5703125" style="26" customWidth="1"/>
    <col min="14088" max="14088" width="19.7109375" style="26" customWidth="1"/>
    <col min="14089" max="14089" width="12.5703125" style="26" customWidth="1"/>
    <col min="14090" max="14090" width="10.28515625" style="26" customWidth="1"/>
    <col min="14091" max="14091" width="12.5703125" style="26" customWidth="1"/>
    <col min="14092" max="14092" width="16.42578125" style="26" customWidth="1"/>
    <col min="14093" max="14093" width="24.140625" style="26" customWidth="1"/>
    <col min="14094" max="14099" width="10.28515625" style="26" customWidth="1"/>
    <col min="14100" max="14336" width="11.42578125" style="26"/>
    <col min="14337" max="14337" width="8" style="26" customWidth="1"/>
    <col min="14338" max="14338" width="60.140625" style="26" customWidth="1"/>
    <col min="14339" max="14339" width="9.140625" style="26" customWidth="1"/>
    <col min="14340" max="14340" width="12.7109375" style="26" customWidth="1"/>
    <col min="14341" max="14341" width="13.140625" style="26" customWidth="1"/>
    <col min="14342" max="14342" width="30.7109375" style="26" customWidth="1"/>
    <col min="14343" max="14343" width="4.5703125" style="26" customWidth="1"/>
    <col min="14344" max="14344" width="19.7109375" style="26" customWidth="1"/>
    <col min="14345" max="14345" width="12.5703125" style="26" customWidth="1"/>
    <col min="14346" max="14346" width="10.28515625" style="26" customWidth="1"/>
    <col min="14347" max="14347" width="12.5703125" style="26" customWidth="1"/>
    <col min="14348" max="14348" width="16.42578125" style="26" customWidth="1"/>
    <col min="14349" max="14349" width="24.140625" style="26" customWidth="1"/>
    <col min="14350" max="14355" width="10.28515625" style="26" customWidth="1"/>
    <col min="14356" max="14592" width="11.42578125" style="26"/>
    <col min="14593" max="14593" width="8" style="26" customWidth="1"/>
    <col min="14594" max="14594" width="60.140625" style="26" customWidth="1"/>
    <col min="14595" max="14595" width="9.140625" style="26" customWidth="1"/>
    <col min="14596" max="14596" width="12.7109375" style="26" customWidth="1"/>
    <col min="14597" max="14597" width="13.140625" style="26" customWidth="1"/>
    <col min="14598" max="14598" width="30.7109375" style="26" customWidth="1"/>
    <col min="14599" max="14599" width="4.5703125" style="26" customWidth="1"/>
    <col min="14600" max="14600" width="19.7109375" style="26" customWidth="1"/>
    <col min="14601" max="14601" width="12.5703125" style="26" customWidth="1"/>
    <col min="14602" max="14602" width="10.28515625" style="26" customWidth="1"/>
    <col min="14603" max="14603" width="12.5703125" style="26" customWidth="1"/>
    <col min="14604" max="14604" width="16.42578125" style="26" customWidth="1"/>
    <col min="14605" max="14605" width="24.140625" style="26" customWidth="1"/>
    <col min="14606" max="14611" width="10.28515625" style="26" customWidth="1"/>
    <col min="14612" max="14848" width="11.42578125" style="26"/>
    <col min="14849" max="14849" width="8" style="26" customWidth="1"/>
    <col min="14850" max="14850" width="60.140625" style="26" customWidth="1"/>
    <col min="14851" max="14851" width="9.140625" style="26" customWidth="1"/>
    <col min="14852" max="14852" width="12.7109375" style="26" customWidth="1"/>
    <col min="14853" max="14853" width="13.140625" style="26" customWidth="1"/>
    <col min="14854" max="14854" width="30.7109375" style="26" customWidth="1"/>
    <col min="14855" max="14855" width="4.5703125" style="26" customWidth="1"/>
    <col min="14856" max="14856" width="19.7109375" style="26" customWidth="1"/>
    <col min="14857" max="14857" width="12.5703125" style="26" customWidth="1"/>
    <col min="14858" max="14858" width="10.28515625" style="26" customWidth="1"/>
    <col min="14859" max="14859" width="12.5703125" style="26" customWidth="1"/>
    <col min="14860" max="14860" width="16.42578125" style="26" customWidth="1"/>
    <col min="14861" max="14861" width="24.140625" style="26" customWidth="1"/>
    <col min="14862" max="14867" width="10.28515625" style="26" customWidth="1"/>
    <col min="14868" max="15104" width="11.42578125" style="26"/>
    <col min="15105" max="15105" width="8" style="26" customWidth="1"/>
    <col min="15106" max="15106" width="60.140625" style="26" customWidth="1"/>
    <col min="15107" max="15107" width="9.140625" style="26" customWidth="1"/>
    <col min="15108" max="15108" width="12.7109375" style="26" customWidth="1"/>
    <col min="15109" max="15109" width="13.140625" style="26" customWidth="1"/>
    <col min="15110" max="15110" width="30.7109375" style="26" customWidth="1"/>
    <col min="15111" max="15111" width="4.5703125" style="26" customWidth="1"/>
    <col min="15112" max="15112" width="19.7109375" style="26" customWidth="1"/>
    <col min="15113" max="15113" width="12.5703125" style="26" customWidth="1"/>
    <col min="15114" max="15114" width="10.28515625" style="26" customWidth="1"/>
    <col min="15115" max="15115" width="12.5703125" style="26" customWidth="1"/>
    <col min="15116" max="15116" width="16.42578125" style="26" customWidth="1"/>
    <col min="15117" max="15117" width="24.140625" style="26" customWidth="1"/>
    <col min="15118" max="15123" width="10.28515625" style="26" customWidth="1"/>
    <col min="15124" max="15360" width="11.42578125" style="26"/>
    <col min="15361" max="15361" width="8" style="26" customWidth="1"/>
    <col min="15362" max="15362" width="60.140625" style="26" customWidth="1"/>
    <col min="15363" max="15363" width="9.140625" style="26" customWidth="1"/>
    <col min="15364" max="15364" width="12.7109375" style="26" customWidth="1"/>
    <col min="15365" max="15365" width="13.140625" style="26" customWidth="1"/>
    <col min="15366" max="15366" width="30.7109375" style="26" customWidth="1"/>
    <col min="15367" max="15367" width="4.5703125" style="26" customWidth="1"/>
    <col min="15368" max="15368" width="19.7109375" style="26" customWidth="1"/>
    <col min="15369" max="15369" width="12.5703125" style="26" customWidth="1"/>
    <col min="15370" max="15370" width="10.28515625" style="26" customWidth="1"/>
    <col min="15371" max="15371" width="12.5703125" style="26" customWidth="1"/>
    <col min="15372" max="15372" width="16.42578125" style="26" customWidth="1"/>
    <col min="15373" max="15373" width="24.140625" style="26" customWidth="1"/>
    <col min="15374" max="15379" width="10.28515625" style="26" customWidth="1"/>
    <col min="15380" max="15616" width="11.42578125" style="26"/>
    <col min="15617" max="15617" width="8" style="26" customWidth="1"/>
    <col min="15618" max="15618" width="60.140625" style="26" customWidth="1"/>
    <col min="15619" max="15619" width="9.140625" style="26" customWidth="1"/>
    <col min="15620" max="15620" width="12.7109375" style="26" customWidth="1"/>
    <col min="15621" max="15621" width="13.140625" style="26" customWidth="1"/>
    <col min="15622" max="15622" width="30.7109375" style="26" customWidth="1"/>
    <col min="15623" max="15623" width="4.5703125" style="26" customWidth="1"/>
    <col min="15624" max="15624" width="19.7109375" style="26" customWidth="1"/>
    <col min="15625" max="15625" width="12.5703125" style="26" customWidth="1"/>
    <col min="15626" max="15626" width="10.28515625" style="26" customWidth="1"/>
    <col min="15627" max="15627" width="12.5703125" style="26" customWidth="1"/>
    <col min="15628" max="15628" width="16.42578125" style="26" customWidth="1"/>
    <col min="15629" max="15629" width="24.140625" style="26" customWidth="1"/>
    <col min="15630" max="15635" width="10.28515625" style="26" customWidth="1"/>
    <col min="15636" max="15872" width="11.42578125" style="26"/>
    <col min="15873" max="15873" width="8" style="26" customWidth="1"/>
    <col min="15874" max="15874" width="60.140625" style="26" customWidth="1"/>
    <col min="15875" max="15875" width="9.140625" style="26" customWidth="1"/>
    <col min="15876" max="15876" width="12.7109375" style="26" customWidth="1"/>
    <col min="15877" max="15877" width="13.140625" style="26" customWidth="1"/>
    <col min="15878" max="15878" width="30.7109375" style="26" customWidth="1"/>
    <col min="15879" max="15879" width="4.5703125" style="26" customWidth="1"/>
    <col min="15880" max="15880" width="19.7109375" style="26" customWidth="1"/>
    <col min="15881" max="15881" width="12.5703125" style="26" customWidth="1"/>
    <col min="15882" max="15882" width="10.28515625" style="26" customWidth="1"/>
    <col min="15883" max="15883" width="12.5703125" style="26" customWidth="1"/>
    <col min="15884" max="15884" width="16.42578125" style="26" customWidth="1"/>
    <col min="15885" max="15885" width="24.140625" style="26" customWidth="1"/>
    <col min="15886" max="15891" width="10.28515625" style="26" customWidth="1"/>
    <col min="15892" max="16128" width="11.42578125" style="26"/>
    <col min="16129" max="16129" width="8" style="26" customWidth="1"/>
    <col min="16130" max="16130" width="60.140625" style="26" customWidth="1"/>
    <col min="16131" max="16131" width="9.140625" style="26" customWidth="1"/>
    <col min="16132" max="16132" width="12.7109375" style="26" customWidth="1"/>
    <col min="16133" max="16133" width="13.140625" style="26" customWidth="1"/>
    <col min="16134" max="16134" width="30.7109375" style="26" customWidth="1"/>
    <col min="16135" max="16135" width="4.5703125" style="26" customWidth="1"/>
    <col min="16136" max="16136" width="19.7109375" style="26" customWidth="1"/>
    <col min="16137" max="16137" width="12.5703125" style="26" customWidth="1"/>
    <col min="16138" max="16138" width="10.28515625" style="26" customWidth="1"/>
    <col min="16139" max="16139" width="12.5703125" style="26" customWidth="1"/>
    <col min="16140" max="16140" width="16.42578125" style="26" customWidth="1"/>
    <col min="16141" max="16141" width="24.140625" style="26" customWidth="1"/>
    <col min="16142" max="16147" width="10.28515625" style="26" customWidth="1"/>
    <col min="16148" max="16384" width="11.42578125" style="26"/>
  </cols>
  <sheetData>
    <row r="1" spans="1:21" ht="12.75" customHeight="1" thickBot="1" x14ac:dyDescent="0.25">
      <c r="G1" s="145" t="s">
        <v>89</v>
      </c>
      <c r="H1" s="146"/>
    </row>
    <row r="2" spans="1:21" s="30" customFormat="1" ht="24" customHeight="1" thickBot="1" x14ac:dyDescent="0.25">
      <c r="A2" s="29"/>
      <c r="B2" s="84"/>
      <c r="C2" s="31"/>
      <c r="D2" s="32"/>
      <c r="G2" s="33"/>
      <c r="H2" s="33"/>
    </row>
    <row r="3" spans="1:21" ht="18.75" customHeight="1" x14ac:dyDescent="0.2">
      <c r="B3" s="85" t="s">
        <v>113</v>
      </c>
      <c r="C3" s="147" t="s">
        <v>90</v>
      </c>
      <c r="D3" s="148"/>
      <c r="E3" s="148"/>
      <c r="F3" s="148"/>
      <c r="G3" s="148"/>
      <c r="H3" s="149"/>
      <c r="M3" s="34"/>
    </row>
    <row r="4" spans="1:21" ht="18.75" customHeight="1" thickBot="1" x14ac:dyDescent="0.25">
      <c r="B4" s="85" t="s">
        <v>91</v>
      </c>
      <c r="C4" s="150"/>
      <c r="D4" s="151"/>
      <c r="E4" s="151"/>
      <c r="F4" s="151"/>
      <c r="G4" s="151"/>
      <c r="H4" s="152"/>
      <c r="M4" s="34"/>
    </row>
    <row r="5" spans="1:21" ht="13.5" customHeight="1" thickBot="1" x14ac:dyDescent="0.25">
      <c r="C5" s="76" t="s">
        <v>92</v>
      </c>
      <c r="D5" s="77"/>
      <c r="E5" s="78"/>
      <c r="F5" s="79"/>
      <c r="G5" s="80"/>
      <c r="H5" s="81"/>
      <c r="M5" s="35"/>
    </row>
    <row r="6" spans="1:21" ht="12" customHeight="1" x14ac:dyDescent="0.2">
      <c r="A6" s="83" t="s">
        <v>93</v>
      </c>
      <c r="B6" s="82"/>
      <c r="C6" s="153"/>
      <c r="D6" s="154"/>
      <c r="E6" s="154"/>
      <c r="F6" s="155"/>
      <c r="G6" s="153"/>
      <c r="H6" s="155"/>
    </row>
    <row r="7" spans="1:21" ht="24" customHeight="1" x14ac:dyDescent="0.2">
      <c r="A7" s="162" t="s">
        <v>114</v>
      </c>
      <c r="B7" s="163"/>
      <c r="C7" s="156"/>
      <c r="D7" s="157"/>
      <c r="E7" s="157"/>
      <c r="F7" s="158"/>
      <c r="G7" s="156"/>
      <c r="H7" s="158"/>
    </row>
    <row r="8" spans="1:21" ht="24" customHeight="1" thickBot="1" x14ac:dyDescent="0.25">
      <c r="A8" s="164"/>
      <c r="B8" s="165"/>
      <c r="C8" s="159"/>
      <c r="D8" s="160"/>
      <c r="E8" s="160"/>
      <c r="F8" s="161"/>
      <c r="G8" s="159"/>
      <c r="H8" s="161"/>
    </row>
    <row r="9" spans="1:21" ht="3.75" customHeight="1" thickTop="1" thickBot="1" x14ac:dyDescent="0.25"/>
    <row r="10" spans="1:21" ht="16.5" customHeight="1" thickTop="1" thickBot="1" x14ac:dyDescent="0.25">
      <c r="A10" s="142" t="s">
        <v>94</v>
      </c>
      <c r="B10" s="143"/>
      <c r="C10" s="144"/>
      <c r="D10" s="142" t="s">
        <v>95</v>
      </c>
      <c r="E10" s="143"/>
      <c r="F10" s="143"/>
      <c r="G10" s="143"/>
      <c r="H10" s="144"/>
      <c r="I10" s="36"/>
      <c r="J10" s="36"/>
    </row>
    <row r="11" spans="1:21" ht="39" customHeight="1" thickTop="1" thickBot="1" x14ac:dyDescent="0.5">
      <c r="A11" s="37" t="s">
        <v>96</v>
      </c>
      <c r="B11" s="37" t="s">
        <v>97</v>
      </c>
      <c r="C11" s="37" t="s">
        <v>98</v>
      </c>
      <c r="D11" s="38" t="s">
        <v>99</v>
      </c>
      <c r="E11" s="37" t="s">
        <v>100</v>
      </c>
      <c r="F11" s="37" t="s">
        <v>101</v>
      </c>
      <c r="G11" s="171" t="s">
        <v>102</v>
      </c>
      <c r="H11" s="172"/>
      <c r="I11" s="92">
        <v>1</v>
      </c>
      <c r="J11" s="91">
        <v>35</v>
      </c>
    </row>
    <row r="12" spans="1:21" ht="3.95" customHeight="1" thickTop="1" thickBot="1" x14ac:dyDescent="0.25">
      <c r="D12" s="39"/>
      <c r="E12" s="40"/>
      <c r="J12" s="41"/>
      <c r="K12" s="41"/>
      <c r="L12" s="41"/>
      <c r="M12" s="41"/>
      <c r="N12" s="41"/>
      <c r="O12" s="41"/>
      <c r="P12" s="41"/>
      <c r="Q12" s="41"/>
      <c r="R12" s="41"/>
      <c r="S12" s="41"/>
      <c r="T12" s="41"/>
    </row>
    <row r="13" spans="1:21" ht="12.75" thickBot="1" x14ac:dyDescent="0.25">
      <c r="A13" s="166" t="s">
        <v>103</v>
      </c>
      <c r="B13" s="167"/>
      <c r="C13" s="168"/>
      <c r="D13" s="169" t="s">
        <v>104</v>
      </c>
      <c r="E13" s="170"/>
      <c r="F13" s="170"/>
      <c r="G13" s="170"/>
      <c r="H13" s="170"/>
      <c r="J13" s="41"/>
      <c r="T13" s="41"/>
    </row>
    <row r="14" spans="1:21" s="43" customFormat="1" x14ac:dyDescent="0.2">
      <c r="A14" s="13" t="s">
        <v>6</v>
      </c>
      <c r="B14" s="86" t="s">
        <v>7</v>
      </c>
      <c r="C14" s="15" t="s">
        <v>8</v>
      </c>
      <c r="D14" s="20">
        <f>+K14</f>
        <v>40.01</v>
      </c>
      <c r="E14" s="98" t="e">
        <f>+#REF!</f>
        <v>#REF!</v>
      </c>
      <c r="F14" s="14"/>
      <c r="G14" s="173" t="e">
        <f t="shared" ref="G14:G18" si="0">D14*E14</f>
        <v>#REF!</v>
      </c>
      <c r="H14" s="174"/>
      <c r="I14" s="44">
        <v>40.01</v>
      </c>
      <c r="J14" s="16">
        <v>44.56</v>
      </c>
      <c r="K14" s="41">
        <f>+I14*$I$11</f>
        <v>40.01</v>
      </c>
      <c r="L14" s="41"/>
      <c r="M14" s="41"/>
      <c r="N14" s="41"/>
      <c r="O14" s="41"/>
      <c r="P14" s="41"/>
      <c r="Q14" s="41"/>
      <c r="R14" s="41"/>
      <c r="S14" s="42"/>
      <c r="T14" s="41"/>
      <c r="U14" s="26"/>
    </row>
    <row r="15" spans="1:21" s="43" customFormat="1" ht="33.75" x14ac:dyDescent="0.2">
      <c r="A15" s="17" t="s">
        <v>9</v>
      </c>
      <c r="B15" s="87" t="s">
        <v>10</v>
      </c>
      <c r="C15" s="19" t="s">
        <v>11</v>
      </c>
      <c r="D15" s="20">
        <f t="shared" ref="D15:D18" si="1">+K15</f>
        <v>0.88</v>
      </c>
      <c r="E15" s="98" t="e">
        <f>+#REF!</f>
        <v>#REF!</v>
      </c>
      <c r="F15" s="18"/>
      <c r="G15" s="175" t="e">
        <f t="shared" si="0"/>
        <v>#REF!</v>
      </c>
      <c r="H15" s="176"/>
      <c r="I15" s="44">
        <v>0.88</v>
      </c>
      <c r="J15" s="20">
        <v>9.8800000000000008</v>
      </c>
      <c r="K15" s="41">
        <f t="shared" ref="K15:K18" si="2">+I15*$I$11</f>
        <v>0.88</v>
      </c>
      <c r="L15" s="41"/>
      <c r="M15" s="41"/>
      <c r="N15" s="41"/>
      <c r="O15" s="41"/>
      <c r="P15" s="41"/>
      <c r="Q15" s="41"/>
      <c r="R15" s="41"/>
      <c r="S15" s="42"/>
      <c r="T15" s="41"/>
    </row>
    <row r="16" spans="1:21" s="43" customFormat="1" ht="100.5" customHeight="1" x14ac:dyDescent="0.2">
      <c r="A16" s="17" t="s">
        <v>16</v>
      </c>
      <c r="B16" s="87" t="s">
        <v>142</v>
      </c>
      <c r="C16" s="19" t="s">
        <v>8</v>
      </c>
      <c r="D16" s="20">
        <f t="shared" si="1"/>
        <v>40.01</v>
      </c>
      <c r="E16" s="98" t="e">
        <f>+#REF!</f>
        <v>#REF!</v>
      </c>
      <c r="F16" s="18"/>
      <c r="G16" s="175" t="e">
        <f t="shared" si="0"/>
        <v>#REF!</v>
      </c>
      <c r="H16" s="176"/>
      <c r="I16" s="44">
        <v>40.01</v>
      </c>
      <c r="J16" s="20">
        <v>8.91</v>
      </c>
      <c r="K16" s="41">
        <f t="shared" si="2"/>
        <v>40.01</v>
      </c>
      <c r="L16" s="41"/>
      <c r="M16" s="41"/>
      <c r="N16" s="41"/>
      <c r="O16" s="41"/>
      <c r="P16" s="41"/>
      <c r="Q16" s="41"/>
      <c r="R16" s="41"/>
      <c r="S16" s="42"/>
      <c r="T16" s="41"/>
    </row>
    <row r="17" spans="1:29" s="43" customFormat="1" ht="54" customHeight="1" x14ac:dyDescent="0.2">
      <c r="A17" s="17" t="s">
        <v>18</v>
      </c>
      <c r="B17" s="87" t="s">
        <v>19</v>
      </c>
      <c r="C17" s="19" t="s">
        <v>115</v>
      </c>
      <c r="D17" s="20">
        <f t="shared" si="1"/>
        <v>23.12</v>
      </c>
      <c r="E17" s="98" t="e">
        <f>+#REF!</f>
        <v>#REF!</v>
      </c>
      <c r="F17" s="18"/>
      <c r="G17" s="175" t="e">
        <f t="shared" si="0"/>
        <v>#REF!</v>
      </c>
      <c r="H17" s="176"/>
      <c r="I17" s="44">
        <v>23.12</v>
      </c>
      <c r="J17" s="20">
        <v>8.91</v>
      </c>
      <c r="K17" s="41">
        <f t="shared" si="2"/>
        <v>23.12</v>
      </c>
      <c r="L17" s="41"/>
      <c r="M17" s="41"/>
      <c r="N17" s="41"/>
      <c r="O17" s="41"/>
      <c r="P17" s="41"/>
      <c r="Q17" s="41"/>
      <c r="R17" s="41"/>
      <c r="S17" s="42"/>
      <c r="T17" s="41"/>
    </row>
    <row r="18" spans="1:29" s="43" customFormat="1" ht="36.75" customHeight="1" x14ac:dyDescent="0.2">
      <c r="A18" s="17" t="s">
        <v>116</v>
      </c>
      <c r="B18" s="87" t="s">
        <v>117</v>
      </c>
      <c r="C18" s="19" t="s">
        <v>8</v>
      </c>
      <c r="D18" s="20">
        <f t="shared" si="1"/>
        <v>40.01</v>
      </c>
      <c r="E18" s="98" t="e">
        <f>+#REF!</f>
        <v>#REF!</v>
      </c>
      <c r="F18" s="18"/>
      <c r="G18" s="175" t="e">
        <f t="shared" si="0"/>
        <v>#REF!</v>
      </c>
      <c r="H18" s="176"/>
      <c r="I18" s="44">
        <v>40.01</v>
      </c>
      <c r="J18" s="20">
        <v>44.56</v>
      </c>
      <c r="K18" s="41">
        <f t="shared" si="2"/>
        <v>40.01</v>
      </c>
      <c r="L18" s="41"/>
      <c r="M18" s="41"/>
      <c r="N18" s="44"/>
      <c r="O18" s="41"/>
      <c r="P18" s="41"/>
      <c r="Q18" s="41"/>
      <c r="R18" s="41"/>
      <c r="S18" s="42"/>
      <c r="T18" s="41"/>
    </row>
    <row r="19" spans="1:29" ht="13.5" customHeight="1" thickBot="1" x14ac:dyDescent="0.25">
      <c r="A19" s="27"/>
      <c r="D19" s="180" t="s">
        <v>103</v>
      </c>
      <c r="E19" s="181"/>
      <c r="F19" s="182"/>
      <c r="G19" s="183" t="e">
        <f>+SUM(G14:H18)</f>
        <v>#REF!</v>
      </c>
      <c r="H19" s="184"/>
      <c r="I19" s="44"/>
      <c r="J19" s="41"/>
      <c r="K19" s="41"/>
      <c r="L19" s="41"/>
      <c r="M19" s="41"/>
      <c r="N19" s="41"/>
      <c r="O19" s="41"/>
      <c r="P19" s="41"/>
      <c r="Q19" s="41"/>
      <c r="R19" s="41"/>
      <c r="S19" s="42"/>
      <c r="T19" s="41"/>
      <c r="U19" s="43"/>
    </row>
    <row r="20" spans="1:29" ht="12.75" customHeight="1" thickBot="1" x14ac:dyDescent="0.25">
      <c r="A20" s="27"/>
      <c r="D20" s="46"/>
      <c r="E20" s="47"/>
      <c r="F20" s="47"/>
      <c r="G20" s="47"/>
      <c r="H20" s="48"/>
      <c r="I20" s="44"/>
      <c r="J20" s="41"/>
      <c r="K20" s="41"/>
      <c r="L20" s="41"/>
      <c r="M20" s="41"/>
      <c r="N20" s="41"/>
      <c r="O20" s="41"/>
      <c r="P20" s="42"/>
      <c r="Q20" s="41"/>
      <c r="R20" s="41"/>
      <c r="S20" s="42"/>
      <c r="T20" s="41"/>
    </row>
    <row r="21" spans="1:29" ht="3.75" customHeight="1" thickBot="1" x14ac:dyDescent="0.25">
      <c r="A21" s="27"/>
      <c r="E21" s="45"/>
      <c r="F21" s="45"/>
      <c r="G21" s="49"/>
      <c r="H21" s="49"/>
      <c r="I21" s="44"/>
      <c r="J21" s="41"/>
      <c r="K21" s="41"/>
      <c r="L21" s="41"/>
      <c r="M21" s="41"/>
      <c r="N21" s="41"/>
      <c r="O21" s="41"/>
      <c r="P21" s="42"/>
      <c r="Q21" s="41"/>
      <c r="R21" s="41"/>
      <c r="S21" s="42"/>
      <c r="T21" s="41"/>
    </row>
    <row r="22" spans="1:29" ht="12.75" thickBot="1" x14ac:dyDescent="0.25">
      <c r="A22" s="166" t="s">
        <v>105</v>
      </c>
      <c r="B22" s="167"/>
      <c r="C22" s="168"/>
      <c r="D22" s="169"/>
      <c r="E22" s="170"/>
      <c r="F22" s="170"/>
      <c r="G22" s="170"/>
      <c r="H22" s="170"/>
      <c r="I22" s="44"/>
      <c r="J22" s="41"/>
      <c r="T22" s="41"/>
    </row>
    <row r="23" spans="1:29" ht="57" thickBot="1" x14ac:dyDescent="0.25">
      <c r="A23" s="13" t="s">
        <v>118</v>
      </c>
      <c r="B23" s="86" t="s">
        <v>119</v>
      </c>
      <c r="C23" s="15" t="s">
        <v>8</v>
      </c>
      <c r="D23" s="16">
        <f t="shared" ref="D23:D25" si="3">+K23</f>
        <v>74.010000000000005</v>
      </c>
      <c r="E23" s="98" t="e">
        <f>+#REF!</f>
        <v>#REF!</v>
      </c>
      <c r="F23" s="14"/>
      <c r="G23" s="175" t="e">
        <f t="shared" ref="G23:G25" si="4">D23*E23</f>
        <v>#REF!</v>
      </c>
      <c r="H23" s="176"/>
      <c r="I23" s="44">
        <v>74.010000000000005</v>
      </c>
      <c r="J23" s="16">
        <v>79.680000000000007</v>
      </c>
      <c r="K23" s="41">
        <f t="shared" ref="K23:K25" si="5">+I23*$I$11</f>
        <v>74.010000000000005</v>
      </c>
      <c r="T23" s="41"/>
      <c r="U23" s="41"/>
      <c r="V23" s="41"/>
      <c r="W23" s="41"/>
      <c r="X23" s="44"/>
      <c r="Y23" s="41"/>
      <c r="Z23" s="41"/>
      <c r="AA23" s="41"/>
      <c r="AB23" s="41"/>
      <c r="AC23" s="42"/>
    </row>
    <row r="24" spans="1:29" ht="55.7" customHeight="1" thickBot="1" x14ac:dyDescent="0.25">
      <c r="A24" s="17" t="s">
        <v>120</v>
      </c>
      <c r="B24" s="87" t="s">
        <v>121</v>
      </c>
      <c r="C24" s="19" t="s">
        <v>20</v>
      </c>
      <c r="D24" s="16">
        <f t="shared" si="3"/>
        <v>43.46</v>
      </c>
      <c r="E24" s="98" t="e">
        <f>+#REF!</f>
        <v>#REF!</v>
      </c>
      <c r="F24" s="18"/>
      <c r="G24" s="175" t="e">
        <f t="shared" si="4"/>
        <v>#REF!</v>
      </c>
      <c r="H24" s="176"/>
      <c r="I24" s="44">
        <v>43.46</v>
      </c>
      <c r="J24" s="20">
        <v>43.46</v>
      </c>
      <c r="K24" s="41">
        <f t="shared" si="5"/>
        <v>43.46</v>
      </c>
      <c r="T24" s="41"/>
      <c r="U24" s="41"/>
      <c r="V24" s="41"/>
      <c r="W24" s="41"/>
      <c r="X24" s="44"/>
      <c r="Y24" s="41"/>
      <c r="Z24" s="41"/>
      <c r="AA24" s="41"/>
      <c r="AB24" s="41"/>
      <c r="AC24" s="42"/>
    </row>
    <row r="25" spans="1:29" ht="51.95" customHeight="1" thickBot="1" x14ac:dyDescent="0.25">
      <c r="A25" s="21" t="s">
        <v>122</v>
      </c>
      <c r="B25" s="88" t="s">
        <v>123</v>
      </c>
      <c r="C25" s="23" t="s">
        <v>20</v>
      </c>
      <c r="D25" s="16">
        <f t="shared" si="3"/>
        <v>37.85</v>
      </c>
      <c r="E25" s="98" t="e">
        <f>+#REF!</f>
        <v>#REF!</v>
      </c>
      <c r="F25" s="22"/>
      <c r="G25" s="175" t="e">
        <f t="shared" si="4"/>
        <v>#REF!</v>
      </c>
      <c r="H25" s="176"/>
      <c r="I25" s="44">
        <v>37.85</v>
      </c>
      <c r="J25" s="20">
        <v>40.159999999999997</v>
      </c>
      <c r="K25" s="41">
        <f t="shared" si="5"/>
        <v>37.85</v>
      </c>
      <c r="L25" s="41"/>
      <c r="M25" s="41"/>
      <c r="N25" s="44"/>
      <c r="O25" s="41"/>
      <c r="P25" s="41"/>
      <c r="Q25" s="41"/>
      <c r="R25" s="41"/>
      <c r="S25" s="42"/>
      <c r="T25" s="41"/>
      <c r="U25" s="41"/>
      <c r="V25" s="41"/>
      <c r="W25" s="41"/>
      <c r="X25" s="44"/>
      <c r="Y25" s="41"/>
      <c r="Z25" s="41"/>
      <c r="AA25" s="41"/>
      <c r="AB25" s="41"/>
      <c r="AC25" s="42"/>
    </row>
    <row r="26" spans="1:29" ht="13.5" customHeight="1" thickBot="1" x14ac:dyDescent="0.25">
      <c r="A26" s="27"/>
      <c r="D26" s="180" t="s">
        <v>105</v>
      </c>
      <c r="E26" s="181"/>
      <c r="F26" s="182"/>
      <c r="G26" s="183" t="e">
        <f>+SUM(G23:H25)</f>
        <v>#REF!</v>
      </c>
      <c r="H26" s="184"/>
      <c r="I26" s="44"/>
      <c r="J26" s="41"/>
      <c r="K26" s="41"/>
      <c r="L26" s="41"/>
      <c r="M26" s="41"/>
      <c r="N26" s="41"/>
      <c r="O26" s="41"/>
      <c r="P26" s="41"/>
      <c r="Q26" s="41"/>
      <c r="R26" s="41"/>
      <c r="S26" s="42"/>
      <c r="T26" s="41"/>
    </row>
    <row r="27" spans="1:29" ht="13.5" customHeight="1" thickBot="1" x14ac:dyDescent="0.25">
      <c r="A27" s="27"/>
      <c r="D27" s="177"/>
      <c r="E27" s="178"/>
      <c r="F27" s="178"/>
      <c r="G27" s="178"/>
      <c r="H27" s="179"/>
      <c r="I27" s="44"/>
      <c r="J27" s="41"/>
      <c r="K27" s="41"/>
      <c r="L27" s="41"/>
      <c r="M27" s="41"/>
      <c r="N27" s="41"/>
      <c r="O27" s="41"/>
      <c r="P27" s="41"/>
      <c r="Q27" s="41"/>
      <c r="R27" s="41"/>
      <c r="S27" s="42"/>
      <c r="T27" s="41"/>
    </row>
    <row r="28" spans="1:29" ht="3.75" customHeight="1" thickBot="1" x14ac:dyDescent="0.25">
      <c r="A28" s="27"/>
      <c r="E28" s="45"/>
      <c r="F28" s="45"/>
      <c r="G28" s="49"/>
      <c r="H28" s="49"/>
      <c r="I28" s="44"/>
      <c r="J28" s="41"/>
      <c r="K28" s="41"/>
      <c r="L28" s="41"/>
      <c r="M28" s="41"/>
      <c r="N28" s="44"/>
      <c r="O28" s="41"/>
      <c r="P28" s="41"/>
      <c r="Q28" s="41"/>
      <c r="R28" s="41"/>
      <c r="S28" s="42"/>
      <c r="T28" s="41"/>
      <c r="U28" s="41"/>
      <c r="V28" s="41"/>
      <c r="W28" s="41"/>
      <c r="X28" s="41"/>
      <c r="Y28" s="41"/>
      <c r="Z28" s="41"/>
      <c r="AA28" s="41"/>
      <c r="AB28" s="41"/>
      <c r="AC28" s="42"/>
    </row>
    <row r="29" spans="1:29" ht="12.75" thickBot="1" x14ac:dyDescent="0.25">
      <c r="A29" s="166" t="s">
        <v>106</v>
      </c>
      <c r="B29" s="167"/>
      <c r="C29" s="168"/>
      <c r="D29" s="169"/>
      <c r="E29" s="170"/>
      <c r="F29" s="170"/>
      <c r="G29" s="170"/>
      <c r="H29" s="170"/>
      <c r="I29" s="44"/>
      <c r="J29" s="41"/>
      <c r="T29" s="41"/>
      <c r="U29" s="41"/>
      <c r="V29" s="41"/>
      <c r="W29" s="41"/>
      <c r="X29" s="41"/>
      <c r="Y29" s="41"/>
      <c r="Z29" s="41"/>
      <c r="AA29" s="41"/>
      <c r="AB29" s="41"/>
      <c r="AC29" s="42"/>
    </row>
    <row r="30" spans="1:29" ht="117.75" customHeight="1" x14ac:dyDescent="0.2">
      <c r="A30" s="50" t="s">
        <v>29</v>
      </c>
      <c r="B30" s="86" t="s">
        <v>124</v>
      </c>
      <c r="C30" s="15" t="s">
        <v>8</v>
      </c>
      <c r="D30" s="20">
        <f t="shared" ref="D30:D31" si="6">+K30</f>
        <v>41.36</v>
      </c>
      <c r="E30" s="98" t="e">
        <f>+#REF!</f>
        <v>#REF!</v>
      </c>
      <c r="F30" s="14"/>
      <c r="G30" s="175" t="e">
        <f t="shared" ref="G30:G31" si="7">D30*E30</f>
        <v>#REF!</v>
      </c>
      <c r="H30" s="176"/>
      <c r="I30" s="44">
        <v>41.36</v>
      </c>
      <c r="J30" s="16">
        <v>46.07</v>
      </c>
      <c r="K30" s="41">
        <f t="shared" ref="K30:K31" si="8">+I30*$I$11</f>
        <v>41.36</v>
      </c>
      <c r="L30" s="41"/>
      <c r="M30" s="41"/>
      <c r="N30" s="44"/>
      <c r="O30" s="41"/>
      <c r="P30" s="41"/>
      <c r="Q30" s="41"/>
      <c r="R30" s="41"/>
      <c r="S30" s="42"/>
      <c r="T30" s="41"/>
      <c r="U30" s="41"/>
      <c r="V30" s="41"/>
      <c r="W30" s="41"/>
      <c r="X30" s="41"/>
      <c r="Y30" s="41"/>
      <c r="Z30" s="41"/>
      <c r="AA30" s="41"/>
      <c r="AB30" s="41"/>
      <c r="AC30" s="42"/>
    </row>
    <row r="31" spans="1:29" ht="51.95" customHeight="1" thickBot="1" x14ac:dyDescent="0.25">
      <c r="A31" s="51" t="s">
        <v>31</v>
      </c>
      <c r="B31" s="88" t="s">
        <v>125</v>
      </c>
      <c r="C31" s="23" t="s">
        <v>8</v>
      </c>
      <c r="D31" s="20">
        <f t="shared" si="6"/>
        <v>41.36</v>
      </c>
      <c r="E31" s="98" t="e">
        <f>+#REF!</f>
        <v>#REF!</v>
      </c>
      <c r="F31" s="22"/>
      <c r="G31" s="175" t="e">
        <f t="shared" si="7"/>
        <v>#REF!</v>
      </c>
      <c r="H31" s="176"/>
      <c r="I31" s="44">
        <v>41.36</v>
      </c>
      <c r="J31" s="24">
        <v>46.07</v>
      </c>
      <c r="K31" s="41">
        <f t="shared" si="8"/>
        <v>41.36</v>
      </c>
      <c r="L31" s="41"/>
      <c r="M31" s="41"/>
      <c r="N31" s="44"/>
      <c r="O31" s="41"/>
      <c r="P31" s="41"/>
      <c r="Q31" s="41"/>
      <c r="R31" s="41"/>
      <c r="S31" s="42"/>
      <c r="T31" s="41"/>
      <c r="U31" s="41"/>
      <c r="V31" s="41"/>
      <c r="W31" s="41"/>
      <c r="X31" s="41"/>
      <c r="Y31" s="41"/>
      <c r="Z31" s="41"/>
      <c r="AA31" s="41"/>
      <c r="AB31" s="41"/>
      <c r="AC31" s="42"/>
    </row>
    <row r="32" spans="1:29" ht="13.5" customHeight="1" thickBot="1" x14ac:dyDescent="0.25">
      <c r="A32" s="27"/>
      <c r="D32" s="185" t="s">
        <v>106</v>
      </c>
      <c r="E32" s="186"/>
      <c r="F32" s="187"/>
      <c r="G32" s="188" t="e">
        <f>SUM(G30:H31)</f>
        <v>#REF!</v>
      </c>
      <c r="H32" s="189"/>
      <c r="I32" s="44"/>
      <c r="J32" s="41"/>
      <c r="K32" s="41"/>
      <c r="L32" s="41"/>
      <c r="M32" s="41"/>
      <c r="N32" s="41"/>
      <c r="O32" s="41"/>
      <c r="P32" s="41"/>
      <c r="Q32" s="41"/>
      <c r="R32" s="41"/>
      <c r="S32" s="42"/>
      <c r="T32" s="41"/>
      <c r="U32" s="41"/>
      <c r="V32" s="41"/>
      <c r="W32" s="41"/>
      <c r="X32" s="41"/>
      <c r="Y32" s="41"/>
      <c r="Z32" s="41"/>
      <c r="AA32" s="41"/>
      <c r="AB32" s="41"/>
      <c r="AC32" s="42"/>
    </row>
    <row r="33" spans="1:29" ht="13.5" customHeight="1" thickBot="1" x14ac:dyDescent="0.25">
      <c r="A33" s="27"/>
      <c r="D33" s="193"/>
      <c r="E33" s="194"/>
      <c r="F33" s="194"/>
      <c r="G33" s="194"/>
      <c r="H33" s="195"/>
      <c r="I33" s="44"/>
      <c r="J33" s="41"/>
      <c r="K33" s="41"/>
      <c r="L33" s="41"/>
      <c r="M33" s="41"/>
      <c r="N33" s="41"/>
      <c r="O33" s="41"/>
      <c r="P33" s="41"/>
      <c r="Q33" s="41"/>
      <c r="R33" s="41"/>
      <c r="S33" s="42"/>
      <c r="T33" s="41"/>
      <c r="U33" s="41"/>
      <c r="V33" s="41"/>
      <c r="W33" s="41"/>
      <c r="X33" s="41"/>
      <c r="Y33" s="41"/>
      <c r="Z33" s="41"/>
      <c r="AA33" s="41"/>
      <c r="AB33" s="41"/>
      <c r="AC33" s="42"/>
    </row>
    <row r="34" spans="1:29" ht="3.75" customHeight="1" thickBot="1" x14ac:dyDescent="0.25">
      <c r="A34" s="27"/>
      <c r="D34" s="52"/>
      <c r="E34" s="94"/>
      <c r="F34" s="94"/>
      <c r="G34" s="54"/>
      <c r="H34" s="54"/>
      <c r="I34" s="44"/>
      <c r="J34" s="41"/>
      <c r="T34" s="41"/>
      <c r="U34" s="41"/>
      <c r="V34" s="41"/>
      <c r="W34" s="41"/>
      <c r="X34" s="44"/>
      <c r="Y34" s="41"/>
      <c r="Z34" s="41"/>
      <c r="AA34" s="42"/>
      <c r="AB34" s="41"/>
      <c r="AC34" s="42"/>
    </row>
    <row r="35" spans="1:29" ht="12.75" thickBot="1" x14ac:dyDescent="0.25">
      <c r="A35" s="190" t="s">
        <v>107</v>
      </c>
      <c r="B35" s="191"/>
      <c r="C35" s="192"/>
      <c r="D35" s="169"/>
      <c r="E35" s="170"/>
      <c r="F35" s="170"/>
      <c r="G35" s="170"/>
      <c r="H35" s="170"/>
      <c r="I35" s="44"/>
      <c r="J35" s="41"/>
      <c r="T35" s="41"/>
      <c r="U35" s="41"/>
      <c r="V35" s="41"/>
      <c r="W35" s="41"/>
      <c r="X35" s="44"/>
      <c r="Y35" s="41"/>
      <c r="Z35" s="41"/>
      <c r="AA35" s="41"/>
      <c r="AB35" s="41"/>
      <c r="AC35" s="42"/>
    </row>
    <row r="36" spans="1:29" ht="39" customHeight="1" x14ac:dyDescent="0.2">
      <c r="A36" s="13" t="s">
        <v>36</v>
      </c>
      <c r="B36" s="86" t="s">
        <v>126</v>
      </c>
      <c r="C36" s="15" t="s">
        <v>115</v>
      </c>
      <c r="D36" s="20">
        <f t="shared" ref="D36:D40" si="9">+K36</f>
        <v>1.92</v>
      </c>
      <c r="E36" s="97" t="e">
        <f>+#REF!</f>
        <v>#REF!</v>
      </c>
      <c r="F36" s="14"/>
      <c r="G36" s="175" t="e">
        <f t="shared" ref="G36:G40" si="10">D36*E36</f>
        <v>#REF!</v>
      </c>
      <c r="H36" s="176"/>
      <c r="I36" s="44">
        <v>1.92</v>
      </c>
      <c r="J36" s="16"/>
      <c r="K36" s="41">
        <f t="shared" ref="K36:K40" si="11">+I36*$I$11</f>
        <v>1.92</v>
      </c>
      <c r="T36" s="41"/>
      <c r="U36" s="41"/>
      <c r="V36" s="41"/>
      <c r="W36" s="41"/>
      <c r="X36" s="44"/>
      <c r="Y36" s="41"/>
      <c r="Z36" s="41"/>
      <c r="AA36" s="41"/>
      <c r="AB36" s="41"/>
      <c r="AC36" s="42"/>
    </row>
    <row r="37" spans="1:29" ht="50.25" customHeight="1" x14ac:dyDescent="0.2">
      <c r="A37" s="17" t="s">
        <v>38</v>
      </c>
      <c r="B37" s="87" t="s">
        <v>35</v>
      </c>
      <c r="C37" s="19" t="s">
        <v>8</v>
      </c>
      <c r="D37" s="20">
        <f t="shared" si="9"/>
        <v>35.6</v>
      </c>
      <c r="E37" s="97" t="e">
        <f>+#REF!</f>
        <v>#REF!</v>
      </c>
      <c r="F37" s="18"/>
      <c r="G37" s="175" t="e">
        <f t="shared" si="10"/>
        <v>#REF!</v>
      </c>
      <c r="H37" s="176"/>
      <c r="I37" s="44">
        <v>35.6</v>
      </c>
      <c r="J37" s="20"/>
      <c r="K37" s="41">
        <f t="shared" si="11"/>
        <v>35.6</v>
      </c>
      <c r="T37" s="41"/>
      <c r="U37" s="41"/>
      <c r="V37" s="41"/>
      <c r="W37" s="41"/>
      <c r="X37" s="44"/>
      <c r="Y37" s="41"/>
      <c r="Z37" s="41"/>
      <c r="AA37" s="41"/>
      <c r="AB37" s="41"/>
      <c r="AC37" s="42"/>
    </row>
    <row r="38" spans="1:29" ht="56.25" x14ac:dyDescent="0.2">
      <c r="A38" s="17" t="s">
        <v>40</v>
      </c>
      <c r="B38" s="87" t="s">
        <v>39</v>
      </c>
      <c r="C38" s="19" t="s">
        <v>8</v>
      </c>
      <c r="D38" s="20">
        <f t="shared" si="9"/>
        <v>3.8</v>
      </c>
      <c r="E38" s="97" t="e">
        <f>+#REF!</f>
        <v>#REF!</v>
      </c>
      <c r="F38" s="18"/>
      <c r="G38" s="175" t="e">
        <f t="shared" si="10"/>
        <v>#REF!</v>
      </c>
      <c r="H38" s="176"/>
      <c r="I38" s="44">
        <v>3.8</v>
      </c>
      <c r="J38" s="20"/>
      <c r="K38" s="41">
        <f t="shared" si="11"/>
        <v>3.8</v>
      </c>
      <c r="T38" s="41"/>
      <c r="U38" s="41"/>
      <c r="V38" s="41"/>
      <c r="W38" s="41"/>
      <c r="X38" s="44"/>
      <c r="Y38" s="41"/>
      <c r="Z38" s="41"/>
      <c r="AA38" s="41"/>
      <c r="AB38" s="41"/>
      <c r="AC38" s="42"/>
    </row>
    <row r="39" spans="1:29" ht="56.25" x14ac:dyDescent="0.2">
      <c r="A39" s="17" t="s">
        <v>42</v>
      </c>
      <c r="B39" s="87" t="s">
        <v>41</v>
      </c>
      <c r="C39" s="19" t="s">
        <v>8</v>
      </c>
      <c r="D39" s="20">
        <f t="shared" si="9"/>
        <v>3.94</v>
      </c>
      <c r="E39" s="97" t="e">
        <f>+#REF!</f>
        <v>#REF!</v>
      </c>
      <c r="F39" s="18"/>
      <c r="G39" s="175" t="e">
        <f t="shared" si="10"/>
        <v>#REF!</v>
      </c>
      <c r="H39" s="176"/>
      <c r="I39" s="44">
        <v>3.94</v>
      </c>
      <c r="J39" s="20"/>
      <c r="K39" s="41">
        <f t="shared" si="11"/>
        <v>3.94</v>
      </c>
      <c r="T39" s="41"/>
      <c r="U39" s="41"/>
      <c r="V39" s="41"/>
      <c r="W39" s="41"/>
      <c r="X39" s="44"/>
      <c r="Y39" s="41"/>
      <c r="Z39" s="41"/>
      <c r="AA39" s="41"/>
      <c r="AB39" s="41"/>
      <c r="AC39" s="42"/>
    </row>
    <row r="40" spans="1:29" ht="33.75" x14ac:dyDescent="0.2">
      <c r="A40" s="17" t="s">
        <v>127</v>
      </c>
      <c r="B40" s="87" t="s">
        <v>43</v>
      </c>
      <c r="C40" s="19" t="s">
        <v>128</v>
      </c>
      <c r="D40" s="20">
        <f t="shared" si="9"/>
        <v>1</v>
      </c>
      <c r="E40" s="97" t="e">
        <f>+#REF!</f>
        <v>#REF!</v>
      </c>
      <c r="F40" s="18"/>
      <c r="G40" s="175" t="e">
        <f t="shared" si="10"/>
        <v>#REF!</v>
      </c>
      <c r="H40" s="176"/>
      <c r="I40" s="44">
        <v>1</v>
      </c>
      <c r="J40" s="20"/>
      <c r="K40" s="41">
        <f t="shared" si="11"/>
        <v>1</v>
      </c>
      <c r="T40" s="41"/>
      <c r="U40" s="41"/>
      <c r="V40" s="41"/>
      <c r="W40" s="41"/>
      <c r="X40" s="44"/>
      <c r="Y40" s="41"/>
      <c r="Z40" s="41"/>
      <c r="AA40" s="41"/>
      <c r="AB40" s="41"/>
      <c r="AC40" s="42"/>
    </row>
    <row r="41" spans="1:29" ht="13.5" customHeight="1" thickBot="1" x14ac:dyDescent="0.25">
      <c r="A41" s="27"/>
      <c r="D41" s="185" t="s">
        <v>107</v>
      </c>
      <c r="E41" s="186"/>
      <c r="F41" s="187"/>
      <c r="G41" s="188" t="e">
        <f>+SUM(G36:H40)</f>
        <v>#REF!</v>
      </c>
      <c r="H41" s="189"/>
      <c r="I41" s="44"/>
      <c r="J41" s="41"/>
      <c r="K41" s="41"/>
      <c r="L41" s="41"/>
      <c r="M41" s="41"/>
      <c r="N41" s="41"/>
      <c r="O41" s="41"/>
      <c r="P41" s="41"/>
      <c r="Q41" s="41"/>
      <c r="R41" s="41"/>
      <c r="S41" s="42"/>
      <c r="T41" s="41"/>
      <c r="U41" s="41"/>
      <c r="V41" s="41"/>
      <c r="W41" s="41"/>
      <c r="X41" s="44"/>
      <c r="Y41" s="41"/>
      <c r="Z41" s="41"/>
      <c r="AA41" s="41"/>
      <c r="AB41" s="41"/>
      <c r="AC41" s="42"/>
    </row>
    <row r="42" spans="1:29" ht="13.5" customHeight="1" thickBot="1" x14ac:dyDescent="0.25">
      <c r="A42" s="27"/>
      <c r="D42" s="196"/>
      <c r="E42" s="197"/>
      <c r="F42" s="197"/>
      <c r="G42" s="197"/>
      <c r="H42" s="198"/>
      <c r="I42" s="44"/>
      <c r="J42" s="41"/>
      <c r="K42" s="41"/>
      <c r="L42" s="41"/>
      <c r="M42" s="41"/>
      <c r="N42" s="41"/>
      <c r="O42" s="41"/>
      <c r="P42" s="41"/>
      <c r="Q42" s="41"/>
      <c r="R42" s="41"/>
      <c r="S42" s="42"/>
      <c r="T42" s="41"/>
      <c r="U42" s="41"/>
      <c r="V42" s="41"/>
      <c r="W42" s="41"/>
      <c r="X42" s="44"/>
      <c r="Y42" s="41"/>
      <c r="Z42" s="41"/>
      <c r="AA42" s="41"/>
      <c r="AB42" s="41"/>
      <c r="AC42" s="42"/>
    </row>
    <row r="43" spans="1:29" ht="3.75" customHeight="1" thickBot="1" x14ac:dyDescent="0.25">
      <c r="A43" s="27"/>
      <c r="D43" s="55"/>
      <c r="E43" s="56"/>
      <c r="F43" s="56"/>
      <c r="G43" s="57"/>
      <c r="H43" s="57"/>
      <c r="I43" s="44"/>
      <c r="J43" s="41"/>
      <c r="T43" s="41"/>
      <c r="U43" s="41"/>
      <c r="V43" s="41"/>
      <c r="W43" s="41"/>
      <c r="X43" s="41"/>
      <c r="Y43" s="41"/>
      <c r="Z43" s="41"/>
      <c r="AA43" s="41"/>
      <c r="AB43" s="41"/>
      <c r="AC43" s="42"/>
    </row>
    <row r="44" spans="1:29" ht="12.75" thickBot="1" x14ac:dyDescent="0.25">
      <c r="A44" s="190" t="s">
        <v>108</v>
      </c>
      <c r="B44" s="191"/>
      <c r="C44" s="192"/>
      <c r="D44" s="169"/>
      <c r="E44" s="170"/>
      <c r="F44" s="170"/>
      <c r="G44" s="170"/>
      <c r="H44" s="170"/>
      <c r="I44" s="44"/>
      <c r="J44" s="41"/>
      <c r="T44" s="41"/>
      <c r="U44" s="41"/>
      <c r="V44" s="41"/>
      <c r="W44" s="41"/>
      <c r="X44" s="44"/>
      <c r="Y44" s="41"/>
      <c r="Z44" s="41"/>
      <c r="AA44" s="41"/>
      <c r="AB44" s="41"/>
      <c r="AC44" s="42"/>
    </row>
    <row r="45" spans="1:29" ht="96.75" customHeight="1" x14ac:dyDescent="0.2">
      <c r="A45" s="13" t="s">
        <v>45</v>
      </c>
      <c r="B45" s="86" t="s">
        <v>46</v>
      </c>
      <c r="C45" s="15" t="s">
        <v>128</v>
      </c>
      <c r="D45" s="20">
        <f>+K45</f>
        <v>1</v>
      </c>
      <c r="E45" s="98" t="e">
        <f>+#REF!</f>
        <v>#REF!</v>
      </c>
      <c r="F45" s="14"/>
      <c r="G45" s="175" t="e">
        <f t="shared" ref="G45:G50" si="12">D45*E45</f>
        <v>#REF!</v>
      </c>
      <c r="H45" s="176"/>
      <c r="I45" s="44">
        <v>1</v>
      </c>
      <c r="J45" s="16">
        <v>1</v>
      </c>
      <c r="K45" s="41">
        <f t="shared" ref="K45:K51" si="13">+I45*$I$11</f>
        <v>1</v>
      </c>
      <c r="T45" s="41"/>
      <c r="U45" s="41"/>
      <c r="V45" s="41"/>
      <c r="W45" s="41"/>
      <c r="X45" s="44"/>
      <c r="Y45" s="41"/>
      <c r="Z45" s="41"/>
      <c r="AA45" s="41"/>
      <c r="AB45" s="41"/>
      <c r="AC45" s="42"/>
    </row>
    <row r="46" spans="1:29" ht="81.2" customHeight="1" x14ac:dyDescent="0.2">
      <c r="A46" s="17" t="s">
        <v>48</v>
      </c>
      <c r="B46" s="87" t="s">
        <v>49</v>
      </c>
      <c r="C46" s="19" t="s">
        <v>128</v>
      </c>
      <c r="D46" s="20">
        <f t="shared" ref="D46:D50" si="14">+K46</f>
        <v>2</v>
      </c>
      <c r="E46" s="98" t="e">
        <f>+#REF!</f>
        <v>#REF!</v>
      </c>
      <c r="F46" s="18"/>
      <c r="G46" s="175" t="e">
        <f t="shared" si="12"/>
        <v>#REF!</v>
      </c>
      <c r="H46" s="176"/>
      <c r="I46" s="44">
        <v>2</v>
      </c>
      <c r="J46" s="20">
        <v>2</v>
      </c>
      <c r="K46" s="41">
        <f t="shared" si="13"/>
        <v>2</v>
      </c>
      <c r="T46" s="41"/>
      <c r="U46" s="41"/>
      <c r="V46" s="41"/>
      <c r="W46" s="41"/>
      <c r="X46" s="44"/>
      <c r="Y46" s="41"/>
      <c r="Z46" s="41"/>
      <c r="AA46" s="41"/>
      <c r="AB46" s="41"/>
      <c r="AC46" s="42"/>
    </row>
    <row r="47" spans="1:29" ht="81.2" customHeight="1" x14ac:dyDescent="0.2">
      <c r="A47" s="17" t="s">
        <v>50</v>
      </c>
      <c r="B47" s="87" t="s">
        <v>51</v>
      </c>
      <c r="C47" s="19" t="s">
        <v>128</v>
      </c>
      <c r="D47" s="20">
        <f t="shared" si="14"/>
        <v>1</v>
      </c>
      <c r="E47" s="98" t="e">
        <f>+#REF!</f>
        <v>#REF!</v>
      </c>
      <c r="F47" s="18"/>
      <c r="G47" s="175" t="e">
        <f t="shared" si="12"/>
        <v>#REF!</v>
      </c>
      <c r="H47" s="176"/>
      <c r="I47" s="44">
        <v>1</v>
      </c>
      <c r="J47" s="20">
        <v>1</v>
      </c>
      <c r="K47" s="41">
        <f t="shared" si="13"/>
        <v>1</v>
      </c>
      <c r="T47" s="41"/>
      <c r="U47" s="41"/>
      <c r="V47" s="41"/>
      <c r="W47" s="41"/>
      <c r="X47" s="44"/>
      <c r="Y47" s="41"/>
      <c r="Z47" s="41"/>
      <c r="AA47" s="41"/>
      <c r="AB47" s="41"/>
      <c r="AC47" s="42"/>
    </row>
    <row r="48" spans="1:29" ht="66.75" customHeight="1" x14ac:dyDescent="0.2">
      <c r="A48" s="17" t="s">
        <v>52</v>
      </c>
      <c r="B48" s="87" t="s">
        <v>53</v>
      </c>
      <c r="C48" s="19" t="s">
        <v>128</v>
      </c>
      <c r="D48" s="20">
        <f t="shared" si="14"/>
        <v>3</v>
      </c>
      <c r="E48" s="98" t="e">
        <f>+#REF!</f>
        <v>#REF!</v>
      </c>
      <c r="F48" s="18"/>
      <c r="G48" s="175" t="e">
        <f t="shared" si="12"/>
        <v>#REF!</v>
      </c>
      <c r="H48" s="176"/>
      <c r="I48" s="44">
        <v>3</v>
      </c>
      <c r="J48" s="20">
        <v>3</v>
      </c>
      <c r="K48" s="41">
        <f t="shared" si="13"/>
        <v>3</v>
      </c>
      <c r="T48" s="41"/>
      <c r="U48" s="41"/>
      <c r="V48" s="41"/>
      <c r="W48" s="41"/>
      <c r="X48" s="44"/>
      <c r="Y48" s="41"/>
      <c r="Z48" s="41"/>
      <c r="AA48" s="41"/>
      <c r="AB48" s="41"/>
      <c r="AC48" s="42"/>
    </row>
    <row r="49" spans="1:29" ht="81.2" customHeight="1" x14ac:dyDescent="0.2">
      <c r="A49" s="17" t="s">
        <v>54</v>
      </c>
      <c r="B49" s="87" t="s">
        <v>55</v>
      </c>
      <c r="C49" s="19" t="s">
        <v>128</v>
      </c>
      <c r="D49" s="20">
        <f t="shared" si="14"/>
        <v>1</v>
      </c>
      <c r="E49" s="98" t="e">
        <f>+#REF!</f>
        <v>#REF!</v>
      </c>
      <c r="F49" s="18"/>
      <c r="G49" s="175" t="e">
        <f t="shared" si="12"/>
        <v>#REF!</v>
      </c>
      <c r="H49" s="176"/>
      <c r="I49" s="44">
        <v>1</v>
      </c>
      <c r="J49" s="20">
        <v>1</v>
      </c>
      <c r="K49" s="41">
        <f t="shared" si="13"/>
        <v>1</v>
      </c>
      <c r="T49" s="41"/>
      <c r="U49" s="41"/>
      <c r="V49" s="41"/>
      <c r="W49" s="41"/>
      <c r="X49" s="44"/>
      <c r="Y49" s="41"/>
      <c r="Z49" s="41"/>
      <c r="AA49" s="41"/>
      <c r="AB49" s="41"/>
      <c r="AC49" s="42"/>
    </row>
    <row r="50" spans="1:29" ht="81.2" customHeight="1" x14ac:dyDescent="0.2">
      <c r="A50" s="17" t="s">
        <v>56</v>
      </c>
      <c r="B50" s="87" t="s">
        <v>57</v>
      </c>
      <c r="C50" s="19" t="s">
        <v>128</v>
      </c>
      <c r="D50" s="20">
        <f t="shared" si="14"/>
        <v>1</v>
      </c>
      <c r="E50" s="98" t="e">
        <f>+#REF!</f>
        <v>#REF!</v>
      </c>
      <c r="F50" s="18"/>
      <c r="G50" s="175" t="e">
        <f t="shared" si="12"/>
        <v>#REF!</v>
      </c>
      <c r="H50" s="176"/>
      <c r="I50" s="44">
        <v>1</v>
      </c>
      <c r="J50" s="20">
        <v>1</v>
      </c>
      <c r="K50" s="41">
        <f t="shared" si="13"/>
        <v>1</v>
      </c>
      <c r="T50" s="41"/>
      <c r="U50" s="41"/>
      <c r="V50" s="41"/>
      <c r="W50" s="41"/>
      <c r="X50" s="44"/>
      <c r="Y50" s="41"/>
      <c r="Z50" s="41"/>
      <c r="AA50" s="41"/>
      <c r="AB50" s="41"/>
      <c r="AC50" s="42"/>
    </row>
    <row r="51" spans="1:29" ht="13.5" customHeight="1" thickBot="1" x14ac:dyDescent="0.25">
      <c r="A51" s="26"/>
      <c r="D51" s="185" t="s">
        <v>108</v>
      </c>
      <c r="E51" s="186"/>
      <c r="F51" s="187"/>
      <c r="G51" s="188" t="e">
        <f>+SUM(G45:H50)</f>
        <v>#REF!</v>
      </c>
      <c r="H51" s="189"/>
      <c r="I51" s="44"/>
      <c r="J51" s="41"/>
      <c r="K51" s="41">
        <f t="shared" si="13"/>
        <v>0</v>
      </c>
      <c r="L51" s="41"/>
      <c r="M51" s="41"/>
      <c r="N51" s="41"/>
      <c r="O51" s="41"/>
      <c r="P51" s="41"/>
      <c r="Q51" s="41"/>
      <c r="R51" s="41"/>
      <c r="S51" s="42"/>
      <c r="T51" s="41"/>
      <c r="U51" s="41"/>
      <c r="V51" s="41"/>
      <c r="W51" s="41"/>
      <c r="X51" s="44"/>
      <c r="Y51" s="41"/>
      <c r="Z51" s="41"/>
      <c r="AA51" s="42"/>
      <c r="AB51" s="41"/>
      <c r="AC51" s="42"/>
    </row>
    <row r="52" spans="1:29" ht="13.5" customHeight="1" thickBot="1" x14ac:dyDescent="0.25">
      <c r="A52" s="26"/>
      <c r="D52" s="196"/>
      <c r="E52" s="197"/>
      <c r="F52" s="197"/>
      <c r="G52" s="197"/>
      <c r="H52" s="198"/>
      <c r="I52" s="44"/>
      <c r="J52" s="41"/>
      <c r="K52" s="41"/>
      <c r="L52" s="41"/>
      <c r="M52" s="41"/>
      <c r="N52" s="41"/>
      <c r="O52" s="41"/>
      <c r="P52" s="41"/>
      <c r="Q52" s="41"/>
      <c r="R52" s="41"/>
      <c r="S52" s="42"/>
      <c r="T52" s="41"/>
      <c r="U52" s="41"/>
      <c r="V52" s="41"/>
      <c r="W52" s="41"/>
      <c r="X52" s="44"/>
      <c r="Y52" s="41"/>
      <c r="Z52" s="41"/>
      <c r="AA52" s="42"/>
      <c r="AB52" s="41"/>
      <c r="AC52" s="42"/>
    </row>
    <row r="53" spans="1:29" ht="6.75" customHeight="1" thickBot="1" x14ac:dyDescent="0.25">
      <c r="A53" s="26"/>
      <c r="D53" s="55"/>
      <c r="E53" s="95"/>
      <c r="F53" s="95"/>
      <c r="G53" s="57"/>
      <c r="H53" s="57"/>
      <c r="I53" s="44"/>
      <c r="J53" s="41"/>
      <c r="K53" s="41"/>
      <c r="L53" s="41"/>
      <c r="M53" s="41"/>
      <c r="N53" s="41"/>
      <c r="O53" s="41"/>
      <c r="P53" s="41"/>
      <c r="Q53" s="41"/>
      <c r="R53" s="41"/>
      <c r="S53" s="42"/>
      <c r="T53" s="41"/>
      <c r="U53" s="41"/>
      <c r="V53" s="41"/>
      <c r="W53" s="41"/>
      <c r="X53" s="44"/>
      <c r="Y53" s="41"/>
      <c r="Z53" s="41"/>
      <c r="AA53" s="42"/>
      <c r="AB53" s="41"/>
      <c r="AC53" s="42"/>
    </row>
    <row r="54" spans="1:29" ht="12.75" thickBot="1" x14ac:dyDescent="0.25">
      <c r="A54" s="190" t="s">
        <v>109</v>
      </c>
      <c r="B54" s="191"/>
      <c r="C54" s="191"/>
      <c r="D54" s="199"/>
      <c r="E54" s="200"/>
      <c r="F54" s="200"/>
      <c r="G54" s="200"/>
      <c r="H54" s="200"/>
      <c r="I54" s="44"/>
      <c r="J54" s="41"/>
      <c r="T54" s="41"/>
      <c r="U54" s="41"/>
      <c r="V54" s="41"/>
      <c r="W54" s="41"/>
      <c r="X54" s="41"/>
      <c r="Y54" s="41"/>
      <c r="Z54" s="41"/>
      <c r="AA54" s="41"/>
      <c r="AB54" s="41"/>
      <c r="AC54" s="42"/>
    </row>
    <row r="55" spans="1:29" ht="70.5" customHeight="1" x14ac:dyDescent="0.2">
      <c r="A55" s="17" t="s">
        <v>59</v>
      </c>
      <c r="B55" s="87" t="s">
        <v>60</v>
      </c>
      <c r="C55" s="19" t="s">
        <v>128</v>
      </c>
      <c r="D55" s="20">
        <f t="shared" ref="D55:D60" si="15">+K55</f>
        <v>1</v>
      </c>
      <c r="E55" s="98" t="e">
        <f>+#REF!</f>
        <v>#REF!</v>
      </c>
      <c r="F55" s="18"/>
      <c r="G55" s="175" t="e">
        <f t="shared" ref="G55:G60" si="16">D55*E55</f>
        <v>#REF!</v>
      </c>
      <c r="H55" s="176"/>
      <c r="I55" s="44">
        <v>1</v>
      </c>
      <c r="J55" s="20">
        <v>1</v>
      </c>
      <c r="K55" s="41">
        <f t="shared" ref="K55:K60" si="17">+I55*$I$11</f>
        <v>1</v>
      </c>
      <c r="T55" s="41"/>
      <c r="U55" s="41"/>
      <c r="V55" s="41"/>
      <c r="W55" s="41"/>
      <c r="X55" s="44"/>
      <c r="Y55" s="41"/>
      <c r="Z55" s="41"/>
      <c r="AA55" s="41"/>
      <c r="AB55" s="41"/>
      <c r="AC55" s="42"/>
    </row>
    <row r="56" spans="1:29" ht="51.95" customHeight="1" x14ac:dyDescent="0.2">
      <c r="A56" s="17" t="s">
        <v>61</v>
      </c>
      <c r="B56" s="87" t="s">
        <v>129</v>
      </c>
      <c r="C56" s="19" t="s">
        <v>130</v>
      </c>
      <c r="D56" s="20">
        <f t="shared" si="15"/>
        <v>9</v>
      </c>
      <c r="E56" s="98" t="e">
        <f>+#REF!</f>
        <v>#REF!</v>
      </c>
      <c r="F56" s="18"/>
      <c r="G56" s="175" t="e">
        <f t="shared" si="16"/>
        <v>#REF!</v>
      </c>
      <c r="H56" s="176"/>
      <c r="I56" s="44">
        <v>9</v>
      </c>
      <c r="J56" s="20">
        <v>9</v>
      </c>
      <c r="K56" s="41">
        <f t="shared" si="17"/>
        <v>9</v>
      </c>
      <c r="T56" s="41"/>
      <c r="U56" s="41"/>
      <c r="V56" s="41"/>
      <c r="W56" s="41"/>
      <c r="X56" s="44"/>
      <c r="Y56" s="41"/>
      <c r="Z56" s="41"/>
      <c r="AA56" s="41"/>
      <c r="AB56" s="41"/>
      <c r="AC56" s="42"/>
    </row>
    <row r="57" spans="1:29" ht="56.25" customHeight="1" x14ac:dyDescent="0.2">
      <c r="A57" s="17" t="s">
        <v>64</v>
      </c>
      <c r="B57" s="87" t="s">
        <v>65</v>
      </c>
      <c r="C57" s="19" t="s">
        <v>130</v>
      </c>
      <c r="D57" s="20">
        <f t="shared" si="15"/>
        <v>3</v>
      </c>
      <c r="E57" s="98" t="e">
        <f>+#REF!</f>
        <v>#REF!</v>
      </c>
      <c r="F57" s="18"/>
      <c r="G57" s="175" t="e">
        <f t="shared" si="16"/>
        <v>#REF!</v>
      </c>
      <c r="H57" s="176"/>
      <c r="I57" s="44">
        <v>3</v>
      </c>
      <c r="J57" s="20">
        <v>3</v>
      </c>
      <c r="K57" s="41">
        <f t="shared" si="17"/>
        <v>3</v>
      </c>
      <c r="T57" s="41"/>
      <c r="U57" s="41"/>
      <c r="V57" s="41"/>
      <c r="W57" s="41"/>
      <c r="X57" s="44"/>
      <c r="Y57" s="41"/>
      <c r="Z57" s="41"/>
      <c r="AA57" s="41"/>
      <c r="AB57" s="41"/>
      <c r="AC57" s="42"/>
    </row>
    <row r="58" spans="1:29" ht="66" customHeight="1" x14ac:dyDescent="0.2">
      <c r="A58" s="17" t="s">
        <v>66</v>
      </c>
      <c r="B58" s="87" t="s">
        <v>67</v>
      </c>
      <c r="C58" s="19" t="s">
        <v>130</v>
      </c>
      <c r="D58" s="20">
        <f t="shared" si="15"/>
        <v>2</v>
      </c>
      <c r="E58" s="98" t="e">
        <f>+#REF!</f>
        <v>#REF!</v>
      </c>
      <c r="F58" s="18"/>
      <c r="G58" s="175" t="e">
        <f t="shared" si="16"/>
        <v>#REF!</v>
      </c>
      <c r="H58" s="176"/>
      <c r="I58" s="44">
        <v>2</v>
      </c>
      <c r="J58" s="20">
        <v>2</v>
      </c>
      <c r="K58" s="41">
        <f t="shared" si="17"/>
        <v>2</v>
      </c>
      <c r="T58" s="41"/>
      <c r="U58" s="41"/>
      <c r="V58" s="41"/>
      <c r="W58" s="41"/>
      <c r="X58" s="44"/>
      <c r="Y58" s="41"/>
      <c r="Z58" s="41"/>
      <c r="AA58" s="41"/>
      <c r="AB58" s="41"/>
      <c r="AC58" s="42"/>
    </row>
    <row r="59" spans="1:29" ht="49.5" customHeight="1" x14ac:dyDescent="0.2">
      <c r="A59" s="17" t="s">
        <v>68</v>
      </c>
      <c r="B59" s="87" t="s">
        <v>131</v>
      </c>
      <c r="C59" s="19" t="s">
        <v>130</v>
      </c>
      <c r="D59" s="20">
        <f t="shared" si="15"/>
        <v>7</v>
      </c>
      <c r="E59" s="98" t="e">
        <f>+#REF!</f>
        <v>#REF!</v>
      </c>
      <c r="F59" s="18"/>
      <c r="G59" s="175" t="e">
        <f t="shared" si="16"/>
        <v>#REF!</v>
      </c>
      <c r="H59" s="176"/>
      <c r="I59" s="44">
        <v>7</v>
      </c>
      <c r="J59" s="20">
        <v>7</v>
      </c>
      <c r="K59" s="41">
        <f t="shared" si="17"/>
        <v>7</v>
      </c>
      <c r="T59" s="41"/>
      <c r="U59" s="41"/>
      <c r="V59" s="41"/>
      <c r="W59" s="41"/>
      <c r="X59" s="44"/>
      <c r="Y59" s="41"/>
      <c r="Z59" s="41"/>
      <c r="AA59" s="41"/>
      <c r="AB59" s="41"/>
      <c r="AC59" s="42"/>
    </row>
    <row r="60" spans="1:29" ht="57.75" customHeight="1" x14ac:dyDescent="0.2">
      <c r="A60" s="17" t="s">
        <v>70</v>
      </c>
      <c r="B60" s="87" t="s">
        <v>132</v>
      </c>
      <c r="C60" s="19" t="s">
        <v>128</v>
      </c>
      <c r="D60" s="20">
        <f t="shared" si="15"/>
        <v>7</v>
      </c>
      <c r="E60" s="98" t="e">
        <f>+#REF!</f>
        <v>#REF!</v>
      </c>
      <c r="F60" s="18"/>
      <c r="G60" s="175" t="e">
        <f t="shared" si="16"/>
        <v>#REF!</v>
      </c>
      <c r="H60" s="176"/>
      <c r="I60" s="44">
        <v>7</v>
      </c>
      <c r="J60" s="20">
        <v>7</v>
      </c>
      <c r="K60" s="41">
        <f t="shared" si="17"/>
        <v>7</v>
      </c>
      <c r="T60" s="41"/>
      <c r="U60" s="41"/>
      <c r="V60" s="41"/>
      <c r="W60" s="41"/>
      <c r="X60" s="44"/>
      <c r="Y60" s="41"/>
      <c r="Z60" s="41"/>
      <c r="AA60" s="41"/>
      <c r="AB60" s="41"/>
      <c r="AC60" s="42"/>
    </row>
    <row r="61" spans="1:29" ht="13.5" customHeight="1" thickBot="1" x14ac:dyDescent="0.25">
      <c r="A61" s="27"/>
      <c r="D61" s="185" t="s">
        <v>109</v>
      </c>
      <c r="E61" s="186"/>
      <c r="F61" s="187"/>
      <c r="G61" s="201" t="e">
        <f>+SUM(G55:H60)</f>
        <v>#REF!</v>
      </c>
      <c r="H61" s="202"/>
      <c r="I61" s="44"/>
      <c r="J61" s="41"/>
      <c r="K61" s="41"/>
      <c r="L61" s="41"/>
      <c r="M61" s="41"/>
      <c r="N61" s="41"/>
      <c r="O61" s="41"/>
      <c r="P61" s="41"/>
      <c r="Q61" s="41"/>
      <c r="R61" s="41"/>
      <c r="S61" s="42"/>
      <c r="T61" s="41"/>
      <c r="U61" s="41"/>
      <c r="V61" s="41"/>
      <c r="W61" s="41"/>
      <c r="X61" s="44"/>
      <c r="Y61" s="41"/>
      <c r="Z61" s="41"/>
      <c r="AA61" s="41"/>
      <c r="AB61" s="41"/>
      <c r="AC61" s="42"/>
    </row>
    <row r="62" spans="1:29" ht="13.5" customHeight="1" thickBot="1" x14ac:dyDescent="0.25">
      <c r="A62" s="27"/>
      <c r="D62" s="196"/>
      <c r="E62" s="197"/>
      <c r="F62" s="197"/>
      <c r="G62" s="197"/>
      <c r="H62" s="198"/>
      <c r="I62" s="44"/>
      <c r="J62" s="41"/>
      <c r="K62" s="41"/>
      <c r="L62" s="41"/>
      <c r="M62" s="41"/>
      <c r="N62" s="41"/>
      <c r="O62" s="41"/>
      <c r="P62" s="41"/>
      <c r="Q62" s="41"/>
      <c r="R62" s="41"/>
      <c r="S62" s="42"/>
      <c r="T62" s="41"/>
      <c r="U62" s="41"/>
      <c r="V62" s="41"/>
      <c r="W62" s="41"/>
      <c r="X62" s="44"/>
      <c r="Y62" s="41"/>
      <c r="Z62" s="41"/>
      <c r="AA62" s="41"/>
      <c r="AB62" s="41"/>
      <c r="AC62" s="42"/>
    </row>
    <row r="63" spans="1:29" ht="3.75" customHeight="1" thickBot="1" x14ac:dyDescent="0.25">
      <c r="A63" s="27"/>
      <c r="D63" s="55"/>
      <c r="E63" s="95"/>
      <c r="F63" s="95"/>
      <c r="G63" s="57"/>
      <c r="H63" s="57"/>
      <c r="I63" s="44"/>
      <c r="J63" s="41"/>
      <c r="K63" s="41"/>
      <c r="L63" s="41"/>
      <c r="M63" s="41"/>
      <c r="N63" s="41"/>
      <c r="O63" s="41"/>
      <c r="P63" s="41"/>
      <c r="Q63" s="41"/>
      <c r="R63" s="41"/>
      <c r="S63" s="42"/>
      <c r="T63" s="41"/>
      <c r="U63" s="41"/>
      <c r="V63" s="41"/>
      <c r="W63" s="41"/>
      <c r="X63" s="44"/>
      <c r="Y63" s="41"/>
      <c r="Z63" s="41"/>
      <c r="AA63" s="41"/>
      <c r="AB63" s="41"/>
      <c r="AC63" s="42"/>
    </row>
    <row r="64" spans="1:29" s="59" customFormat="1" ht="14.25" customHeight="1" thickBot="1" x14ac:dyDescent="0.25">
      <c r="A64" s="203" t="s">
        <v>110</v>
      </c>
      <c r="B64" s="204"/>
      <c r="C64" s="205"/>
      <c r="D64" s="206"/>
      <c r="E64" s="206"/>
      <c r="F64" s="206"/>
      <c r="G64" s="206"/>
      <c r="H64" s="207"/>
      <c r="I64" s="44"/>
      <c r="J64" s="41"/>
      <c r="U64" s="41"/>
      <c r="V64" s="41"/>
      <c r="W64" s="41"/>
      <c r="X64" s="41"/>
      <c r="Y64" s="41"/>
      <c r="Z64" s="41"/>
      <c r="AA64" s="42"/>
      <c r="AB64" s="41"/>
      <c r="AC64" s="42"/>
    </row>
    <row r="65" spans="1:29" s="59" customFormat="1" ht="49.5" customHeight="1" thickBot="1" x14ac:dyDescent="0.25">
      <c r="A65" s="13" t="s">
        <v>133</v>
      </c>
      <c r="B65" s="86" t="s">
        <v>74</v>
      </c>
      <c r="C65" s="15" t="s">
        <v>130</v>
      </c>
      <c r="D65" s="20">
        <f t="shared" ref="D65:D72" si="18">+K65</f>
        <v>5</v>
      </c>
      <c r="E65" s="99" t="e">
        <f>+#REF!</f>
        <v>#REF!</v>
      </c>
      <c r="F65" s="14"/>
      <c r="G65" s="175" t="e">
        <f t="shared" ref="G65:G72" si="19">D65*E65</f>
        <v>#REF!</v>
      </c>
      <c r="H65" s="176"/>
      <c r="I65" s="44">
        <v>5</v>
      </c>
      <c r="J65" s="16">
        <v>5</v>
      </c>
      <c r="K65" s="41">
        <f t="shared" ref="K65:K72" si="20">+I65*$I$11</f>
        <v>5</v>
      </c>
      <c r="U65" s="41"/>
      <c r="V65" s="41"/>
      <c r="W65" s="41"/>
      <c r="X65" s="41"/>
      <c r="Y65" s="41"/>
      <c r="Z65" s="41"/>
      <c r="AA65" s="42"/>
      <c r="AB65" s="41"/>
      <c r="AC65" s="42"/>
    </row>
    <row r="66" spans="1:29" s="59" customFormat="1" ht="99.2" customHeight="1" thickBot="1" x14ac:dyDescent="0.25">
      <c r="A66" s="17" t="s">
        <v>134</v>
      </c>
      <c r="B66" s="87" t="s">
        <v>135</v>
      </c>
      <c r="C66" s="19" t="s">
        <v>130</v>
      </c>
      <c r="D66" s="20">
        <f t="shared" si="18"/>
        <v>5</v>
      </c>
      <c r="E66" s="99" t="e">
        <f>+#REF!</f>
        <v>#REF!</v>
      </c>
      <c r="F66" s="18"/>
      <c r="G66" s="175" t="e">
        <f t="shared" si="19"/>
        <v>#REF!</v>
      </c>
      <c r="H66" s="176"/>
      <c r="I66" s="44">
        <v>5</v>
      </c>
      <c r="J66" s="20">
        <v>5</v>
      </c>
      <c r="K66" s="41">
        <f t="shared" si="20"/>
        <v>5</v>
      </c>
      <c r="U66" s="41"/>
      <c r="V66" s="41"/>
      <c r="W66" s="41"/>
      <c r="X66" s="41"/>
      <c r="Y66" s="41"/>
      <c r="Z66" s="41"/>
      <c r="AA66" s="42"/>
      <c r="AB66" s="41"/>
      <c r="AC66" s="42"/>
    </row>
    <row r="67" spans="1:29" s="59" customFormat="1" ht="39" customHeight="1" thickBot="1" x14ac:dyDescent="0.25">
      <c r="A67" s="17" t="s">
        <v>136</v>
      </c>
      <c r="B67" s="87" t="s">
        <v>78</v>
      </c>
      <c r="C67" s="19" t="s">
        <v>128</v>
      </c>
      <c r="D67" s="20">
        <f t="shared" si="18"/>
        <v>1</v>
      </c>
      <c r="E67" s="99" t="e">
        <f>+#REF!</f>
        <v>#REF!</v>
      </c>
      <c r="F67" s="18"/>
      <c r="G67" s="175" t="e">
        <f t="shared" si="19"/>
        <v>#REF!</v>
      </c>
      <c r="H67" s="176"/>
      <c r="I67" s="44">
        <v>1</v>
      </c>
      <c r="J67" s="20">
        <v>1</v>
      </c>
      <c r="K67" s="41">
        <f t="shared" si="20"/>
        <v>1</v>
      </c>
      <c r="U67" s="41"/>
      <c r="V67" s="41"/>
      <c r="W67" s="41"/>
      <c r="X67" s="41"/>
      <c r="Y67" s="41"/>
      <c r="Z67" s="41"/>
      <c r="AA67" s="42"/>
      <c r="AB67" s="41"/>
      <c r="AC67" s="42"/>
    </row>
    <row r="68" spans="1:29" s="59" customFormat="1" ht="52.5" customHeight="1" thickBot="1" x14ac:dyDescent="0.25">
      <c r="A68" s="17" t="s">
        <v>137</v>
      </c>
      <c r="B68" s="87" t="s">
        <v>138</v>
      </c>
      <c r="C68" s="19" t="s">
        <v>128</v>
      </c>
      <c r="D68" s="20">
        <f t="shared" si="18"/>
        <v>1</v>
      </c>
      <c r="E68" s="99" t="e">
        <f>+#REF!</f>
        <v>#REF!</v>
      </c>
      <c r="F68" s="18"/>
      <c r="G68" s="175" t="e">
        <f t="shared" si="19"/>
        <v>#REF!</v>
      </c>
      <c r="H68" s="176"/>
      <c r="I68" s="44">
        <v>1</v>
      </c>
      <c r="J68" s="20">
        <v>1</v>
      </c>
      <c r="K68" s="41">
        <f t="shared" si="20"/>
        <v>1</v>
      </c>
      <c r="U68" s="41"/>
      <c r="V68" s="41"/>
      <c r="W68" s="41"/>
      <c r="X68" s="41"/>
      <c r="Y68" s="41"/>
      <c r="Z68" s="41"/>
      <c r="AA68" s="42"/>
      <c r="AB68" s="41"/>
      <c r="AC68" s="42"/>
    </row>
    <row r="69" spans="1:29" s="59" customFormat="1" ht="29.25" customHeight="1" thickBot="1" x14ac:dyDescent="0.25">
      <c r="A69" s="17" t="s">
        <v>73</v>
      </c>
      <c r="B69" s="87" t="s">
        <v>139</v>
      </c>
      <c r="C69" s="19" t="s">
        <v>128</v>
      </c>
      <c r="D69" s="20">
        <f t="shared" si="18"/>
        <v>1</v>
      </c>
      <c r="E69" s="99" t="e">
        <f>+#REF!</f>
        <v>#REF!</v>
      </c>
      <c r="F69" s="18"/>
      <c r="G69" s="175" t="e">
        <f t="shared" si="19"/>
        <v>#REF!</v>
      </c>
      <c r="H69" s="176"/>
      <c r="I69" s="44">
        <v>1</v>
      </c>
      <c r="J69" s="20">
        <v>1</v>
      </c>
      <c r="K69" s="41">
        <f t="shared" si="20"/>
        <v>1</v>
      </c>
      <c r="U69" s="41"/>
      <c r="V69" s="41"/>
      <c r="W69" s="41"/>
      <c r="X69" s="41"/>
      <c r="Y69" s="41"/>
      <c r="Z69" s="41"/>
      <c r="AA69" s="42"/>
      <c r="AB69" s="41"/>
      <c r="AC69" s="42"/>
    </row>
    <row r="70" spans="1:29" s="59" customFormat="1" ht="101.25" customHeight="1" thickBot="1" x14ac:dyDescent="0.25">
      <c r="A70" s="17" t="s">
        <v>140</v>
      </c>
      <c r="B70" s="87" t="s">
        <v>84</v>
      </c>
      <c r="C70" s="19" t="s">
        <v>128</v>
      </c>
      <c r="D70" s="20">
        <f t="shared" si="18"/>
        <v>2</v>
      </c>
      <c r="E70" s="99" t="e">
        <f>+#REF!</f>
        <v>#REF!</v>
      </c>
      <c r="F70" s="18"/>
      <c r="G70" s="175" t="e">
        <f t="shared" si="19"/>
        <v>#REF!</v>
      </c>
      <c r="H70" s="176"/>
      <c r="I70" s="44">
        <v>2</v>
      </c>
      <c r="J70" s="20">
        <v>1</v>
      </c>
      <c r="K70" s="41">
        <f t="shared" si="20"/>
        <v>2</v>
      </c>
      <c r="U70" s="41"/>
      <c r="V70" s="41"/>
      <c r="W70" s="41"/>
      <c r="X70" s="41"/>
      <c r="Y70" s="41"/>
      <c r="Z70" s="41"/>
      <c r="AA70" s="42"/>
      <c r="AB70" s="41"/>
      <c r="AC70" s="42"/>
    </row>
    <row r="71" spans="1:29" s="59" customFormat="1" ht="81.2" customHeight="1" thickBot="1" x14ac:dyDescent="0.25">
      <c r="A71" s="60" t="s">
        <v>75</v>
      </c>
      <c r="B71" s="89" t="s">
        <v>86</v>
      </c>
      <c r="C71" s="62" t="s">
        <v>128</v>
      </c>
      <c r="D71" s="20">
        <f t="shared" si="18"/>
        <v>1</v>
      </c>
      <c r="E71" s="99" t="e">
        <f>+#REF!</f>
        <v>#REF!</v>
      </c>
      <c r="F71" s="61"/>
      <c r="G71" s="175" t="e">
        <f t="shared" si="19"/>
        <v>#REF!</v>
      </c>
      <c r="H71" s="176"/>
      <c r="I71" s="44">
        <v>1</v>
      </c>
      <c r="J71" s="63">
        <v>1</v>
      </c>
      <c r="K71" s="41">
        <f t="shared" si="20"/>
        <v>1</v>
      </c>
      <c r="U71" s="41"/>
      <c r="V71" s="41"/>
      <c r="W71" s="41"/>
      <c r="X71" s="41"/>
      <c r="Y71" s="41"/>
      <c r="Z71" s="41"/>
      <c r="AA71" s="42"/>
      <c r="AB71" s="41"/>
      <c r="AC71" s="42"/>
    </row>
    <row r="72" spans="1:29" s="59" customFormat="1" ht="81.2" customHeight="1" thickBot="1" x14ac:dyDescent="0.25">
      <c r="A72" s="21" t="s">
        <v>77</v>
      </c>
      <c r="B72" s="88" t="s">
        <v>141</v>
      </c>
      <c r="C72" s="23" t="s">
        <v>128</v>
      </c>
      <c r="D72" s="20">
        <f t="shared" si="18"/>
        <v>1</v>
      </c>
      <c r="E72" s="99" t="e">
        <f>+#REF!</f>
        <v>#REF!</v>
      </c>
      <c r="F72" s="22"/>
      <c r="G72" s="175" t="e">
        <f t="shared" si="19"/>
        <v>#REF!</v>
      </c>
      <c r="H72" s="176"/>
      <c r="I72" s="44">
        <v>1</v>
      </c>
      <c r="J72" s="24">
        <v>1</v>
      </c>
      <c r="K72" s="41">
        <f t="shared" si="20"/>
        <v>1</v>
      </c>
      <c r="L72" s="41"/>
      <c r="M72" s="41"/>
      <c r="N72" s="41"/>
      <c r="O72" s="41"/>
      <c r="P72" s="41"/>
      <c r="Q72" s="41"/>
      <c r="R72" s="41"/>
      <c r="S72" s="42"/>
      <c r="U72" s="41"/>
      <c r="V72" s="41"/>
      <c r="W72" s="41"/>
      <c r="X72" s="41"/>
      <c r="Y72" s="41"/>
      <c r="Z72" s="41"/>
      <c r="AA72" s="41"/>
      <c r="AB72" s="41"/>
      <c r="AC72" s="42"/>
    </row>
    <row r="73" spans="1:29" s="59" customFormat="1" ht="12.75" thickBot="1" x14ac:dyDescent="0.25">
      <c r="A73" s="65"/>
      <c r="B73" s="66"/>
      <c r="C73" s="93"/>
      <c r="D73" s="185" t="s">
        <v>110</v>
      </c>
      <c r="E73" s="186"/>
      <c r="F73" s="187"/>
      <c r="G73" s="201" t="e">
        <f>+SUM(G65:H72)</f>
        <v>#REF!</v>
      </c>
      <c r="H73" s="202"/>
      <c r="J73" s="64"/>
      <c r="K73" s="41"/>
      <c r="L73" s="41"/>
      <c r="M73" s="41"/>
      <c r="N73" s="41"/>
      <c r="O73" s="41"/>
      <c r="P73" s="41"/>
      <c r="Q73" s="41"/>
      <c r="R73" s="41"/>
      <c r="S73" s="42"/>
    </row>
    <row r="74" spans="1:29" s="59" customFormat="1" ht="12.75" thickBot="1" x14ac:dyDescent="0.25">
      <c r="A74" s="65"/>
      <c r="B74" s="66"/>
      <c r="C74" s="93"/>
      <c r="D74" s="196"/>
      <c r="E74" s="197"/>
      <c r="F74" s="197"/>
      <c r="G74" s="197"/>
      <c r="H74" s="198"/>
      <c r="J74" s="64"/>
      <c r="K74" s="41"/>
      <c r="L74" s="41"/>
      <c r="M74" s="41"/>
      <c r="N74" s="41"/>
      <c r="O74" s="41"/>
      <c r="P74" s="41"/>
      <c r="Q74" s="41"/>
      <c r="R74" s="41"/>
      <c r="S74" s="42"/>
    </row>
    <row r="75" spans="1:29" s="59" customFormat="1" ht="3.75" customHeight="1" thickBot="1" x14ac:dyDescent="0.25">
      <c r="A75" s="65"/>
      <c r="B75" s="66"/>
      <c r="C75" s="93"/>
      <c r="D75" s="68"/>
      <c r="E75" s="69"/>
      <c r="F75" s="70"/>
      <c r="G75" s="69"/>
      <c r="H75" s="69"/>
      <c r="J75" s="64"/>
    </row>
    <row r="76" spans="1:29" ht="13.5" customHeight="1" thickBot="1" x14ac:dyDescent="0.25">
      <c r="A76" s="208" t="s">
        <v>111</v>
      </c>
      <c r="B76" s="208"/>
      <c r="C76" s="209"/>
      <c r="D76" s="210" t="s">
        <v>112</v>
      </c>
      <c r="E76" s="211"/>
      <c r="F76" s="212"/>
      <c r="G76" s="213" t="e">
        <f>+G73+G61+G51+G41+G32+G26+G19</f>
        <v>#REF!</v>
      </c>
      <c r="H76" s="214"/>
    </row>
    <row r="77" spans="1:29" ht="13.5" customHeight="1" thickBot="1" x14ac:dyDescent="0.25">
      <c r="A77" s="71"/>
      <c r="B77" s="71"/>
      <c r="C77" s="96"/>
      <c r="D77" s="215"/>
      <c r="E77" s="216"/>
      <c r="F77" s="216"/>
      <c r="G77" s="216"/>
      <c r="H77" s="217"/>
    </row>
    <row r="78" spans="1:29" ht="13.5" customHeight="1" x14ac:dyDescent="0.2">
      <c r="A78" s="96"/>
      <c r="B78" s="96"/>
      <c r="C78" s="96"/>
      <c r="D78" s="73"/>
      <c r="E78" s="96"/>
      <c r="F78" s="96"/>
      <c r="G78" s="96"/>
      <c r="H78" s="96"/>
    </row>
    <row r="79" spans="1:29" x14ac:dyDescent="0.2">
      <c r="A79" s="3"/>
      <c r="B79" s="4"/>
    </row>
    <row r="80" spans="1:29" ht="25.5" customHeight="1" x14ac:dyDescent="0.2">
      <c r="A80" s="5"/>
      <c r="B80" s="6"/>
      <c r="L80" s="74"/>
    </row>
    <row r="81" spans="1:12" ht="24.75" customHeight="1" x14ac:dyDescent="0.2">
      <c r="A81" s="7"/>
      <c r="B81" s="8"/>
      <c r="L81" s="74"/>
    </row>
    <row r="82" spans="1:12" ht="12" customHeight="1" x14ac:dyDescent="0.2">
      <c r="A82" s="9"/>
      <c r="B82" s="6"/>
    </row>
    <row r="83" spans="1:12" ht="95.45" customHeight="1" x14ac:dyDescent="0.2">
      <c r="A83" s="10"/>
      <c r="B83" s="75"/>
    </row>
    <row r="84" spans="1:12" ht="26.25" customHeight="1" x14ac:dyDescent="0.2">
      <c r="A84" s="11"/>
      <c r="B84" s="6"/>
    </row>
    <row r="85" spans="1:12" ht="38.25" customHeight="1" x14ac:dyDescent="0.2">
      <c r="A85" s="11"/>
      <c r="B85" s="6"/>
    </row>
    <row r="86" spans="1:12" ht="24" customHeight="1" x14ac:dyDescent="0.2">
      <c r="A86" s="11"/>
      <c r="B86" s="6"/>
    </row>
    <row r="87" spans="1:12" ht="24.75" customHeight="1" x14ac:dyDescent="0.2">
      <c r="A87" s="12"/>
      <c r="B87" s="90"/>
    </row>
  </sheetData>
  <mergeCells count="81">
    <mergeCell ref="D74:H74"/>
    <mergeCell ref="A76:C76"/>
    <mergeCell ref="D76:F76"/>
    <mergeCell ref="G76:H76"/>
    <mergeCell ref="D77:H77"/>
    <mergeCell ref="D73:F73"/>
    <mergeCell ref="G73:H73"/>
    <mergeCell ref="D62:H62"/>
    <mergeCell ref="A64:C64"/>
    <mergeCell ref="D64:H64"/>
    <mergeCell ref="G65:H65"/>
    <mergeCell ref="G66:H66"/>
    <mergeCell ref="G67:H67"/>
    <mergeCell ref="G68:H68"/>
    <mergeCell ref="G69:H69"/>
    <mergeCell ref="G70:H70"/>
    <mergeCell ref="G71:H71"/>
    <mergeCell ref="G72:H72"/>
    <mergeCell ref="D61:F61"/>
    <mergeCell ref="G61:H61"/>
    <mergeCell ref="D51:F51"/>
    <mergeCell ref="G51:H51"/>
    <mergeCell ref="D52:H52"/>
    <mergeCell ref="G56:H56"/>
    <mergeCell ref="G57:H57"/>
    <mergeCell ref="G58:H58"/>
    <mergeCell ref="G59:H59"/>
    <mergeCell ref="G60:H60"/>
    <mergeCell ref="A54:C54"/>
    <mergeCell ref="D54:H54"/>
    <mergeCell ref="G55:H55"/>
    <mergeCell ref="G45:H45"/>
    <mergeCell ref="G46:H46"/>
    <mergeCell ref="G47:H47"/>
    <mergeCell ref="G48:H48"/>
    <mergeCell ref="G49:H49"/>
    <mergeCell ref="G50:H50"/>
    <mergeCell ref="A44:C44"/>
    <mergeCell ref="D44:H44"/>
    <mergeCell ref="D33:H33"/>
    <mergeCell ref="A35:C35"/>
    <mergeCell ref="D35:H35"/>
    <mergeCell ref="G36:H36"/>
    <mergeCell ref="G37:H37"/>
    <mergeCell ref="G38:H38"/>
    <mergeCell ref="G39:H39"/>
    <mergeCell ref="G40:H40"/>
    <mergeCell ref="D41:F41"/>
    <mergeCell ref="G41:H41"/>
    <mergeCell ref="D42:H42"/>
    <mergeCell ref="A29:C29"/>
    <mergeCell ref="D29:H29"/>
    <mergeCell ref="G30:H30"/>
    <mergeCell ref="G31:H31"/>
    <mergeCell ref="D32:F32"/>
    <mergeCell ref="G32:H32"/>
    <mergeCell ref="D27:H27"/>
    <mergeCell ref="G17:H17"/>
    <mergeCell ref="G18:H18"/>
    <mergeCell ref="D19:F19"/>
    <mergeCell ref="G19:H19"/>
    <mergeCell ref="G23:H23"/>
    <mergeCell ref="G24:H24"/>
    <mergeCell ref="G25:H25"/>
    <mergeCell ref="D26:F26"/>
    <mergeCell ref="G26:H26"/>
    <mergeCell ref="A22:C22"/>
    <mergeCell ref="D22:H22"/>
    <mergeCell ref="G11:H11"/>
    <mergeCell ref="A13:C13"/>
    <mergeCell ref="D13:H13"/>
    <mergeCell ref="G14:H14"/>
    <mergeCell ref="G15:H15"/>
    <mergeCell ref="G16:H16"/>
    <mergeCell ref="A10:C10"/>
    <mergeCell ref="D10:H10"/>
    <mergeCell ref="G1:H1"/>
    <mergeCell ref="C3:H4"/>
    <mergeCell ref="C6:F8"/>
    <mergeCell ref="G6:H8"/>
    <mergeCell ref="A7:B8"/>
  </mergeCells>
  <printOptions horizontalCentered="1"/>
  <pageMargins left="0.27559055118110237" right="0.23622047244094491" top="0.55118110236220474" bottom="0.19685039370078741" header="0.15748031496062992" footer="0.62992125984251968"/>
  <pageSetup scale="55" orientation="portrait" horizontalDpi="4294967295" r:id="rId1"/>
  <headerFooter alignWithMargins="0">
    <oddFooter>&amp;R&amp;P/&amp;N</oddFooter>
  </headerFooter>
  <rowBreaks count="3" manualBreakCount="3">
    <brk id="42" max="7" man="1"/>
    <brk id="62" max="7" man="1"/>
    <brk id="77" max="10" man="1"/>
  </rowBreaks>
  <colBreaks count="1" manualBreakCount="1">
    <brk id="8" max="64"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H1" sqref="H1:H1048576"/>
    </sheetView>
  </sheetViews>
  <sheetFormatPr baseColWidth="10" defaultRowHeight="15" x14ac:dyDescent="0.25"/>
  <cols>
    <col min="1" max="2" width="3.42578125" customWidth="1"/>
    <col min="5" max="5" width="37.42578125" customWidth="1"/>
    <col min="7" max="9" width="11.42578125" style="126"/>
  </cols>
  <sheetData>
    <row r="1" spans="1:9" x14ac:dyDescent="0.25">
      <c r="A1" t="s">
        <v>0</v>
      </c>
      <c r="B1" t="s">
        <v>1</v>
      </c>
      <c r="E1" t="s">
        <v>214</v>
      </c>
      <c r="I1" s="126">
        <v>52000</v>
      </c>
    </row>
    <row r="2" spans="1:9" x14ac:dyDescent="0.25">
      <c r="A2" t="s">
        <v>0</v>
      </c>
      <c r="B2" t="s">
        <v>3</v>
      </c>
      <c r="C2" t="s">
        <v>156</v>
      </c>
      <c r="E2" t="s">
        <v>215</v>
      </c>
      <c r="I2" s="126">
        <v>8056.64</v>
      </c>
    </row>
    <row r="3" spans="1:9" x14ac:dyDescent="0.25">
      <c r="B3" t="s">
        <v>5</v>
      </c>
      <c r="C3" t="s">
        <v>157</v>
      </c>
      <c r="D3" t="s">
        <v>216</v>
      </c>
      <c r="E3" t="s">
        <v>7</v>
      </c>
      <c r="F3" t="s">
        <v>8</v>
      </c>
      <c r="G3" s="126">
        <v>16.649999999999999</v>
      </c>
      <c r="I3" s="126">
        <v>199.8</v>
      </c>
    </row>
    <row r="4" spans="1:9" x14ac:dyDescent="0.25">
      <c r="B4" t="s">
        <v>5</v>
      </c>
      <c r="C4" t="s">
        <v>158</v>
      </c>
      <c r="D4" t="s">
        <v>217</v>
      </c>
      <c r="E4" t="s">
        <v>10</v>
      </c>
      <c r="F4" t="s">
        <v>11</v>
      </c>
      <c r="G4" s="126">
        <v>0.26</v>
      </c>
      <c r="I4" s="126">
        <v>32.979999999999997</v>
      </c>
    </row>
    <row r="5" spans="1:9" x14ac:dyDescent="0.25">
      <c r="B5" t="s">
        <v>5</v>
      </c>
      <c r="C5" t="s">
        <v>159</v>
      </c>
      <c r="D5" t="s">
        <v>218</v>
      </c>
      <c r="E5" t="s">
        <v>219</v>
      </c>
      <c r="F5" t="s">
        <v>8</v>
      </c>
      <c r="G5" s="126">
        <v>16.649999999999999</v>
      </c>
      <c r="I5" s="126">
        <v>7592.07</v>
      </c>
    </row>
    <row r="6" spans="1:9" x14ac:dyDescent="0.25">
      <c r="B6" t="s">
        <v>5</v>
      </c>
      <c r="C6" t="s">
        <v>161</v>
      </c>
      <c r="D6" t="s">
        <v>220</v>
      </c>
      <c r="E6" t="s">
        <v>221</v>
      </c>
      <c r="F6" t="s">
        <v>115</v>
      </c>
      <c r="G6" s="126">
        <v>13.98</v>
      </c>
      <c r="I6" s="126">
        <v>231.79</v>
      </c>
    </row>
    <row r="7" spans="1:9" x14ac:dyDescent="0.25">
      <c r="A7" t="s">
        <v>0</v>
      </c>
      <c r="B7" t="s">
        <v>3</v>
      </c>
      <c r="C7" t="s">
        <v>163</v>
      </c>
      <c r="E7" t="s">
        <v>222</v>
      </c>
      <c r="I7" s="126">
        <v>13625.54</v>
      </c>
    </row>
    <row r="8" spans="1:9" x14ac:dyDescent="0.25">
      <c r="B8" t="s">
        <v>5</v>
      </c>
      <c r="C8" t="s">
        <v>165</v>
      </c>
      <c r="D8" t="s">
        <v>223</v>
      </c>
      <c r="E8" t="s">
        <v>224</v>
      </c>
      <c r="F8" t="s">
        <v>8</v>
      </c>
      <c r="G8" s="126">
        <v>32.06</v>
      </c>
      <c r="I8" s="126">
        <v>9168.84</v>
      </c>
    </row>
    <row r="9" spans="1:9" x14ac:dyDescent="0.25">
      <c r="B9" t="s">
        <v>5</v>
      </c>
      <c r="C9" t="s">
        <v>166</v>
      </c>
      <c r="D9" t="s">
        <v>225</v>
      </c>
      <c r="E9" t="s">
        <v>167</v>
      </c>
      <c r="F9" t="s">
        <v>115</v>
      </c>
      <c r="G9" s="126">
        <v>9.06</v>
      </c>
      <c r="I9" s="126">
        <v>1292.5899999999999</v>
      </c>
    </row>
    <row r="10" spans="1:9" x14ac:dyDescent="0.25">
      <c r="B10" t="s">
        <v>5</v>
      </c>
      <c r="C10" t="s">
        <v>168</v>
      </c>
      <c r="D10" t="s">
        <v>226</v>
      </c>
      <c r="E10" t="s">
        <v>169</v>
      </c>
      <c r="F10" t="s">
        <v>115</v>
      </c>
      <c r="G10" s="126">
        <v>9.09</v>
      </c>
      <c r="I10" s="126">
        <v>394.96</v>
      </c>
    </row>
    <row r="11" spans="1:9" x14ac:dyDescent="0.25">
      <c r="B11" t="s">
        <v>5</v>
      </c>
      <c r="C11" t="s">
        <v>170</v>
      </c>
      <c r="D11" t="s">
        <v>227</v>
      </c>
      <c r="E11" t="s">
        <v>228</v>
      </c>
      <c r="F11" t="s">
        <v>115</v>
      </c>
      <c r="G11" s="126">
        <v>15.84</v>
      </c>
      <c r="I11" s="126">
        <v>2769.15</v>
      </c>
    </row>
    <row r="12" spans="1:9" x14ac:dyDescent="0.25">
      <c r="A12" t="s">
        <v>0</v>
      </c>
      <c r="B12" t="s">
        <v>3</v>
      </c>
      <c r="C12" t="s">
        <v>174</v>
      </c>
      <c r="E12" t="s">
        <v>28</v>
      </c>
      <c r="I12" s="126">
        <v>10680.66</v>
      </c>
    </row>
    <row r="13" spans="1:9" x14ac:dyDescent="0.25">
      <c r="B13" t="s">
        <v>5</v>
      </c>
      <c r="C13" t="s">
        <v>175</v>
      </c>
      <c r="D13" t="s">
        <v>229</v>
      </c>
      <c r="E13" t="s">
        <v>230</v>
      </c>
      <c r="F13" t="s">
        <v>8</v>
      </c>
      <c r="G13" s="126">
        <v>17.260000000000002</v>
      </c>
      <c r="I13" s="126">
        <v>9529.25</v>
      </c>
    </row>
    <row r="14" spans="1:9" x14ac:dyDescent="0.25">
      <c r="B14" t="s">
        <v>5</v>
      </c>
      <c r="C14" t="s">
        <v>177</v>
      </c>
      <c r="D14" t="s">
        <v>231</v>
      </c>
      <c r="E14" t="s">
        <v>232</v>
      </c>
      <c r="F14" t="s">
        <v>8</v>
      </c>
      <c r="G14" s="126">
        <v>17.260000000000002</v>
      </c>
      <c r="I14" s="126">
        <v>1151.4100000000001</v>
      </c>
    </row>
    <row r="15" spans="1:9" x14ac:dyDescent="0.25">
      <c r="A15" t="s">
        <v>0</v>
      </c>
      <c r="B15" t="s">
        <v>3</v>
      </c>
      <c r="C15" t="s">
        <v>178</v>
      </c>
      <c r="E15" t="s">
        <v>33</v>
      </c>
      <c r="I15" s="126">
        <v>15039.06</v>
      </c>
    </row>
    <row r="16" spans="1:9" x14ac:dyDescent="0.25">
      <c r="B16" t="s">
        <v>5</v>
      </c>
      <c r="C16" t="s">
        <v>180</v>
      </c>
      <c r="D16" t="s">
        <v>233</v>
      </c>
      <c r="E16" t="s">
        <v>35</v>
      </c>
      <c r="F16" t="s">
        <v>8</v>
      </c>
      <c r="G16" s="126">
        <v>14.75</v>
      </c>
      <c r="I16" s="126">
        <v>2606.77</v>
      </c>
    </row>
    <row r="17" spans="1:9" x14ac:dyDescent="0.25">
      <c r="B17" t="s">
        <v>5</v>
      </c>
      <c r="C17" t="s">
        <v>182</v>
      </c>
      <c r="D17" t="s">
        <v>234</v>
      </c>
      <c r="E17" t="s">
        <v>235</v>
      </c>
      <c r="F17" t="s">
        <v>8</v>
      </c>
      <c r="G17" s="126">
        <v>92.1</v>
      </c>
      <c r="I17" s="126">
        <v>1645.83</v>
      </c>
    </row>
    <row r="18" spans="1:9" x14ac:dyDescent="0.25">
      <c r="B18" t="s">
        <v>5</v>
      </c>
      <c r="C18" t="s">
        <v>183</v>
      </c>
      <c r="D18" t="s">
        <v>236</v>
      </c>
      <c r="E18" t="s">
        <v>237</v>
      </c>
      <c r="F18" t="s">
        <v>147</v>
      </c>
      <c r="G18" s="126">
        <v>77.349999999999994</v>
      </c>
      <c r="I18" s="126">
        <v>10786.46</v>
      </c>
    </row>
    <row r="19" spans="1:9" x14ac:dyDescent="0.25">
      <c r="A19" t="s">
        <v>0</v>
      </c>
      <c r="B19" t="s">
        <v>3</v>
      </c>
      <c r="C19" t="s">
        <v>185</v>
      </c>
      <c r="E19" t="s">
        <v>44</v>
      </c>
      <c r="I19" s="126">
        <v>3085.56</v>
      </c>
    </row>
    <row r="20" spans="1:9" x14ac:dyDescent="0.25">
      <c r="B20" t="s">
        <v>5</v>
      </c>
      <c r="C20" t="s">
        <v>186</v>
      </c>
      <c r="D20" t="s">
        <v>238</v>
      </c>
      <c r="E20" t="s">
        <v>239</v>
      </c>
      <c r="F20" t="s">
        <v>128</v>
      </c>
      <c r="G20" s="126">
        <v>1</v>
      </c>
      <c r="I20" s="126">
        <v>1007.57</v>
      </c>
    </row>
    <row r="21" spans="1:9" x14ac:dyDescent="0.25">
      <c r="B21" t="s">
        <v>5</v>
      </c>
      <c r="C21" t="s">
        <v>187</v>
      </c>
      <c r="D21" t="s">
        <v>240</v>
      </c>
      <c r="E21" t="s">
        <v>241</v>
      </c>
      <c r="F21" t="s">
        <v>128</v>
      </c>
      <c r="G21" s="126">
        <v>1</v>
      </c>
      <c r="I21" s="126">
        <v>2077.9899999999998</v>
      </c>
    </row>
    <row r="22" spans="1:9" x14ac:dyDescent="0.25">
      <c r="A22" t="s">
        <v>0</v>
      </c>
      <c r="B22" t="s">
        <v>3</v>
      </c>
      <c r="C22" t="s">
        <v>188</v>
      </c>
      <c r="E22" t="s">
        <v>242</v>
      </c>
      <c r="I22" s="126">
        <v>1512.54</v>
      </c>
    </row>
    <row r="23" spans="1:9" x14ac:dyDescent="0.25">
      <c r="B23" t="s">
        <v>5</v>
      </c>
      <c r="C23" t="s">
        <v>189</v>
      </c>
      <c r="D23" t="s">
        <v>243</v>
      </c>
      <c r="E23" t="s">
        <v>129</v>
      </c>
      <c r="F23" t="s">
        <v>130</v>
      </c>
      <c r="G23" s="126">
        <v>1</v>
      </c>
      <c r="I23" s="126">
        <v>320.48</v>
      </c>
    </row>
    <row r="24" spans="1:9" x14ac:dyDescent="0.25">
      <c r="B24" t="s">
        <v>5</v>
      </c>
      <c r="C24" t="s">
        <v>190</v>
      </c>
      <c r="D24" t="s">
        <v>244</v>
      </c>
      <c r="E24" t="s">
        <v>65</v>
      </c>
      <c r="F24" t="s">
        <v>130</v>
      </c>
      <c r="G24" s="126">
        <v>1</v>
      </c>
      <c r="I24" s="126">
        <v>356.55</v>
      </c>
    </row>
    <row r="25" spans="1:9" x14ac:dyDescent="0.25">
      <c r="B25" t="s">
        <v>5</v>
      </c>
      <c r="C25" t="s">
        <v>191</v>
      </c>
      <c r="D25" t="s">
        <v>245</v>
      </c>
      <c r="E25" t="s">
        <v>246</v>
      </c>
      <c r="F25" t="s">
        <v>130</v>
      </c>
      <c r="G25" s="126">
        <v>1</v>
      </c>
      <c r="I25" s="126">
        <v>443.02</v>
      </c>
    </row>
    <row r="26" spans="1:9" x14ac:dyDescent="0.25">
      <c r="B26" t="s">
        <v>5</v>
      </c>
      <c r="C26" t="s">
        <v>193</v>
      </c>
      <c r="D26" t="s">
        <v>247</v>
      </c>
      <c r="E26" t="s">
        <v>194</v>
      </c>
      <c r="F26" t="s">
        <v>128</v>
      </c>
      <c r="G26" s="126">
        <v>1</v>
      </c>
      <c r="I26" s="126">
        <v>41.99</v>
      </c>
    </row>
    <row r="27" spans="1:9" x14ac:dyDescent="0.25">
      <c r="B27" t="s">
        <v>5</v>
      </c>
      <c r="C27" t="s">
        <v>248</v>
      </c>
      <c r="D27" t="s">
        <v>249</v>
      </c>
      <c r="E27" t="s">
        <v>250</v>
      </c>
      <c r="F27" t="s">
        <v>251</v>
      </c>
      <c r="G27" s="126">
        <v>1</v>
      </c>
      <c r="I27" s="126">
        <v>350.5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G3" sqref="G3"/>
    </sheetView>
  </sheetViews>
  <sheetFormatPr baseColWidth="10" defaultRowHeight="15" x14ac:dyDescent="0.25"/>
  <cols>
    <col min="1" max="2" width="5.140625" customWidth="1"/>
    <col min="4" max="4" width="34.42578125" customWidth="1"/>
    <col min="6" max="7" width="11.5703125" bestFit="1" customWidth="1"/>
    <col min="8" max="8" width="13.140625" bestFit="1" customWidth="1"/>
  </cols>
  <sheetData>
    <row r="1" spans="1:8" x14ac:dyDescent="0.25">
      <c r="A1" t="s">
        <v>1</v>
      </c>
      <c r="B1" t="s">
        <v>0</v>
      </c>
      <c r="D1" t="s">
        <v>253</v>
      </c>
      <c r="F1" s="126"/>
      <c r="G1" s="126"/>
      <c r="H1" s="126"/>
    </row>
    <row r="2" spans="1:8" x14ac:dyDescent="0.25">
      <c r="A2" t="s">
        <v>3</v>
      </c>
      <c r="B2" t="s">
        <v>0</v>
      </c>
      <c r="C2" t="s">
        <v>156</v>
      </c>
      <c r="D2" t="s">
        <v>215</v>
      </c>
      <c r="F2" s="126"/>
      <c r="G2" s="126"/>
      <c r="H2" s="126"/>
    </row>
    <row r="3" spans="1:8" x14ac:dyDescent="0.25">
      <c r="A3" t="s">
        <v>5</v>
      </c>
      <c r="C3" t="s">
        <v>157</v>
      </c>
      <c r="D3" t="s">
        <v>7</v>
      </c>
      <c r="E3" t="s">
        <v>8</v>
      </c>
      <c r="F3" s="126">
        <v>821.09</v>
      </c>
      <c r="G3" s="126"/>
      <c r="H3" s="126"/>
    </row>
    <row r="4" spans="1:8" x14ac:dyDescent="0.25">
      <c r="A4" t="s">
        <v>5</v>
      </c>
      <c r="C4" t="s">
        <v>158</v>
      </c>
      <c r="D4" t="s">
        <v>10</v>
      </c>
      <c r="E4" t="s">
        <v>11</v>
      </c>
      <c r="F4" s="126">
        <v>12.81</v>
      </c>
      <c r="G4" s="126"/>
      <c r="H4" s="126"/>
    </row>
    <row r="5" spans="1:8" x14ac:dyDescent="0.25">
      <c r="A5" t="s">
        <v>5</v>
      </c>
      <c r="C5" t="s">
        <v>159</v>
      </c>
      <c r="D5" t="s">
        <v>160</v>
      </c>
      <c r="E5" t="s">
        <v>8</v>
      </c>
      <c r="F5" s="126">
        <v>821.09</v>
      </c>
      <c r="G5" s="126"/>
      <c r="H5" s="126"/>
    </row>
    <row r="6" spans="1:8" x14ac:dyDescent="0.25">
      <c r="A6" t="s">
        <v>5</v>
      </c>
      <c r="C6" t="s">
        <v>161</v>
      </c>
      <c r="D6" t="s">
        <v>254</v>
      </c>
      <c r="E6" t="s">
        <v>115</v>
      </c>
      <c r="F6" s="126">
        <v>941.06</v>
      </c>
      <c r="G6" s="126"/>
      <c r="H6" s="126"/>
    </row>
    <row r="7" spans="1:8" x14ac:dyDescent="0.25">
      <c r="A7" t="s">
        <v>3</v>
      </c>
      <c r="B7" t="s">
        <v>0</v>
      </c>
      <c r="C7" t="s">
        <v>163</v>
      </c>
      <c r="D7" t="s">
        <v>222</v>
      </c>
      <c r="F7" s="126"/>
      <c r="G7" s="126"/>
      <c r="H7" s="126"/>
    </row>
    <row r="8" spans="1:8" x14ac:dyDescent="0.25">
      <c r="A8" t="s">
        <v>5</v>
      </c>
      <c r="C8" t="s">
        <v>165</v>
      </c>
      <c r="D8" t="s">
        <v>255</v>
      </c>
      <c r="E8" t="s">
        <v>8</v>
      </c>
      <c r="F8" s="126">
        <v>2222.23</v>
      </c>
      <c r="G8" s="126"/>
      <c r="H8" s="126"/>
    </row>
    <row r="9" spans="1:8" x14ac:dyDescent="0.25">
      <c r="A9" t="s">
        <v>5</v>
      </c>
      <c r="C9" t="s">
        <v>166</v>
      </c>
      <c r="D9" t="s">
        <v>167</v>
      </c>
      <c r="E9" t="s">
        <v>115</v>
      </c>
      <c r="F9" s="126">
        <v>691.41</v>
      </c>
      <c r="G9" s="126"/>
      <c r="H9" s="126"/>
    </row>
    <row r="10" spans="1:8" x14ac:dyDescent="0.25">
      <c r="A10" t="s">
        <v>5</v>
      </c>
      <c r="C10" t="s">
        <v>168</v>
      </c>
      <c r="D10" t="s">
        <v>169</v>
      </c>
      <c r="E10" t="s">
        <v>115</v>
      </c>
      <c r="F10" s="126">
        <v>693.7</v>
      </c>
      <c r="G10" s="126"/>
      <c r="H10" s="126"/>
    </row>
    <row r="11" spans="1:8" x14ac:dyDescent="0.25">
      <c r="A11" t="s">
        <v>5</v>
      </c>
      <c r="C11" t="s">
        <v>170</v>
      </c>
      <c r="D11" t="s">
        <v>123</v>
      </c>
      <c r="E11" t="s">
        <v>115</v>
      </c>
      <c r="F11" s="126">
        <v>1272.18</v>
      </c>
      <c r="G11" s="126"/>
      <c r="H11" s="126"/>
    </row>
    <row r="12" spans="1:8" x14ac:dyDescent="0.25">
      <c r="A12" t="s">
        <v>3</v>
      </c>
      <c r="B12" t="s">
        <v>0</v>
      </c>
      <c r="C12" t="s">
        <v>174</v>
      </c>
      <c r="D12" t="s">
        <v>28</v>
      </c>
      <c r="F12" s="126"/>
      <c r="G12" s="126"/>
      <c r="H12" s="126"/>
    </row>
    <row r="13" spans="1:8" x14ac:dyDescent="0.25">
      <c r="A13" t="s">
        <v>5</v>
      </c>
      <c r="C13" t="s">
        <v>175</v>
      </c>
      <c r="D13" t="s">
        <v>230</v>
      </c>
      <c r="E13" t="s">
        <v>8</v>
      </c>
      <c r="F13" s="126">
        <v>1438.01</v>
      </c>
      <c r="G13" s="126"/>
      <c r="H13" s="126"/>
    </row>
    <row r="14" spans="1:8" x14ac:dyDescent="0.25">
      <c r="A14" t="s">
        <v>5</v>
      </c>
      <c r="C14" t="s">
        <v>177</v>
      </c>
      <c r="D14" t="s">
        <v>232</v>
      </c>
      <c r="E14" t="s">
        <v>8</v>
      </c>
      <c r="F14" s="126">
        <v>2715.25</v>
      </c>
      <c r="G14" s="126"/>
      <c r="H14" s="126"/>
    </row>
    <row r="15" spans="1:8" x14ac:dyDescent="0.25">
      <c r="A15" t="s">
        <v>3</v>
      </c>
      <c r="B15" t="s">
        <v>0</v>
      </c>
      <c r="C15" t="s">
        <v>178</v>
      </c>
      <c r="D15" t="s">
        <v>33</v>
      </c>
      <c r="F15" s="126"/>
      <c r="G15" s="126"/>
      <c r="H15" s="126"/>
    </row>
    <row r="16" spans="1:8" x14ac:dyDescent="0.25">
      <c r="A16" t="s">
        <v>5</v>
      </c>
      <c r="C16" t="s">
        <v>180</v>
      </c>
      <c r="D16" t="s">
        <v>35</v>
      </c>
      <c r="E16" t="s">
        <v>8</v>
      </c>
      <c r="F16" s="126">
        <v>1376.39</v>
      </c>
      <c r="G16" s="126"/>
      <c r="H16" s="126"/>
    </row>
    <row r="17" spans="1:8" x14ac:dyDescent="0.25">
      <c r="A17" t="s">
        <v>5</v>
      </c>
      <c r="C17" t="s">
        <v>182</v>
      </c>
      <c r="D17" t="s">
        <v>235</v>
      </c>
      <c r="E17" t="s">
        <v>8</v>
      </c>
      <c r="F17" s="126">
        <v>14488.67</v>
      </c>
      <c r="G17" s="126"/>
      <c r="H17" s="126"/>
    </row>
    <row r="18" spans="1:8" x14ac:dyDescent="0.25">
      <c r="A18" t="s">
        <v>5</v>
      </c>
      <c r="C18" t="s">
        <v>256</v>
      </c>
      <c r="D18" t="s">
        <v>257</v>
      </c>
      <c r="E18" t="s">
        <v>147</v>
      </c>
      <c r="F18" s="126">
        <v>12165.33</v>
      </c>
      <c r="G18" s="126"/>
      <c r="H18" s="126"/>
    </row>
    <row r="19" spans="1:8" x14ac:dyDescent="0.25">
      <c r="A19" t="s">
        <v>3</v>
      </c>
      <c r="B19" t="s">
        <v>0</v>
      </c>
      <c r="C19" t="s">
        <v>185</v>
      </c>
      <c r="D19" t="s">
        <v>44</v>
      </c>
      <c r="F19" s="126"/>
      <c r="G19" s="126"/>
      <c r="H19" s="126"/>
    </row>
    <row r="20" spans="1:8" x14ac:dyDescent="0.25">
      <c r="A20" t="s">
        <v>5</v>
      </c>
      <c r="C20" t="s">
        <v>186</v>
      </c>
      <c r="D20" t="s">
        <v>239</v>
      </c>
      <c r="E20" t="s">
        <v>128</v>
      </c>
      <c r="F20" s="126">
        <v>109</v>
      </c>
      <c r="G20" s="126"/>
      <c r="H20" s="126"/>
    </row>
    <row r="21" spans="1:8" x14ac:dyDescent="0.25">
      <c r="A21" t="s">
        <v>5</v>
      </c>
      <c r="C21" t="s">
        <v>258</v>
      </c>
      <c r="D21" t="s">
        <v>259</v>
      </c>
      <c r="E21" t="s">
        <v>128</v>
      </c>
      <c r="F21" s="126">
        <v>116</v>
      </c>
      <c r="G21" s="126"/>
      <c r="H21" s="126"/>
    </row>
    <row r="22" spans="1:8" x14ac:dyDescent="0.25">
      <c r="A22" t="s">
        <v>3</v>
      </c>
      <c r="B22" t="s">
        <v>0</v>
      </c>
      <c r="C22" t="s">
        <v>188</v>
      </c>
      <c r="D22" t="s">
        <v>242</v>
      </c>
      <c r="F22" s="126"/>
      <c r="G22" s="126"/>
      <c r="H22" s="126"/>
    </row>
    <row r="23" spans="1:8" x14ac:dyDescent="0.25">
      <c r="A23" t="s">
        <v>5</v>
      </c>
      <c r="C23" t="s">
        <v>189</v>
      </c>
      <c r="D23" t="s">
        <v>129</v>
      </c>
      <c r="E23" t="s">
        <v>130</v>
      </c>
      <c r="F23" s="126">
        <v>104</v>
      </c>
      <c r="G23" s="126"/>
      <c r="H23" s="126"/>
    </row>
    <row r="24" spans="1:8" x14ac:dyDescent="0.25">
      <c r="A24" t="s">
        <v>5</v>
      </c>
      <c r="C24" t="s">
        <v>190</v>
      </c>
      <c r="D24" t="s">
        <v>260</v>
      </c>
      <c r="E24" t="s">
        <v>130</v>
      </c>
      <c r="F24" s="126">
        <v>104</v>
      </c>
      <c r="G24" s="126"/>
      <c r="H24" s="126"/>
    </row>
    <row r="25" spans="1:8" x14ac:dyDescent="0.25">
      <c r="A25" t="s">
        <v>5</v>
      </c>
      <c r="C25" t="s">
        <v>191</v>
      </c>
      <c r="D25" t="s">
        <v>131</v>
      </c>
      <c r="E25" t="s">
        <v>130</v>
      </c>
      <c r="F25" s="126">
        <v>104</v>
      </c>
      <c r="G25" s="126"/>
      <c r="H25" s="126"/>
    </row>
    <row r="26" spans="1:8" x14ac:dyDescent="0.25">
      <c r="A26" t="s">
        <v>5</v>
      </c>
      <c r="C26" t="s">
        <v>193</v>
      </c>
      <c r="D26" t="s">
        <v>194</v>
      </c>
      <c r="E26" t="s">
        <v>128</v>
      </c>
      <c r="F26" s="126">
        <v>159</v>
      </c>
      <c r="G26" s="126"/>
      <c r="H26" s="126"/>
    </row>
    <row r="27" spans="1:8" x14ac:dyDescent="0.25">
      <c r="A27" t="s">
        <v>5</v>
      </c>
      <c r="C27" t="s">
        <v>248</v>
      </c>
      <c r="D27" t="s">
        <v>250</v>
      </c>
      <c r="E27" t="s">
        <v>251</v>
      </c>
      <c r="F27" s="126">
        <v>159</v>
      </c>
      <c r="G27" s="126"/>
      <c r="H27" s="12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2"/>
  <sheetViews>
    <sheetView zoomScale="85" zoomScaleNormal="85" workbookViewId="0">
      <selection activeCell="G6" sqref="G6:G30"/>
    </sheetView>
  </sheetViews>
  <sheetFormatPr baseColWidth="10" defaultRowHeight="12" x14ac:dyDescent="0.2"/>
  <cols>
    <col min="1" max="2" width="5.140625" style="129" customWidth="1"/>
    <col min="3" max="3" width="11.42578125" style="129"/>
    <col min="4" max="4" width="41.5703125" style="129" customWidth="1"/>
    <col min="5" max="5" width="11.42578125" style="129"/>
    <col min="6" max="7" width="11.5703125" style="129" bestFit="1" customWidth="1"/>
    <col min="8" max="8" width="13.140625" style="129" bestFit="1" customWidth="1"/>
    <col min="9" max="16384" width="11.42578125" style="129"/>
  </cols>
  <sheetData>
    <row r="2" spans="1:8" ht="43.5" customHeight="1" thickBot="1" x14ac:dyDescent="0.25"/>
    <row r="3" spans="1:8" ht="50.25" customHeight="1" x14ac:dyDescent="0.2">
      <c r="A3" s="129" t="s">
        <v>1</v>
      </c>
      <c r="B3" s="129" t="s">
        <v>0</v>
      </c>
      <c r="C3" s="218" t="s">
        <v>253</v>
      </c>
      <c r="D3" s="219"/>
      <c r="E3" s="219"/>
      <c r="F3" s="219"/>
      <c r="G3" s="219"/>
      <c r="H3" s="220"/>
    </row>
    <row r="4" spans="1:8" ht="24.75" customHeight="1" x14ac:dyDescent="0.2">
      <c r="C4" s="130" t="s">
        <v>96</v>
      </c>
      <c r="D4" s="130" t="s">
        <v>200</v>
      </c>
      <c r="E4" s="130" t="s">
        <v>98</v>
      </c>
      <c r="F4" s="130" t="s">
        <v>99</v>
      </c>
      <c r="G4" s="130" t="s">
        <v>262</v>
      </c>
      <c r="H4" s="130" t="s">
        <v>102</v>
      </c>
    </row>
    <row r="5" spans="1:8" x14ac:dyDescent="0.2">
      <c r="A5" s="129" t="s">
        <v>3</v>
      </c>
      <c r="B5" s="129" t="s">
        <v>0</v>
      </c>
      <c r="C5" s="131" t="s">
        <v>156</v>
      </c>
      <c r="D5" s="131" t="s">
        <v>215</v>
      </c>
      <c r="E5" s="131"/>
      <c r="F5" s="132"/>
      <c r="G5" s="132"/>
      <c r="H5" s="132"/>
    </row>
    <row r="6" spans="1:8" x14ac:dyDescent="0.2">
      <c r="A6" s="129" t="s">
        <v>5</v>
      </c>
      <c r="C6" s="133" t="s">
        <v>157</v>
      </c>
      <c r="D6" s="133" t="s">
        <v>7</v>
      </c>
      <c r="E6" s="133" t="s">
        <v>8</v>
      </c>
      <c r="F6" s="134">
        <v>631.79</v>
      </c>
      <c r="G6" s="134"/>
      <c r="H6" s="134">
        <f>+F6*G6</f>
        <v>0</v>
      </c>
    </row>
    <row r="7" spans="1:8" s="135" customFormat="1" ht="48" x14ac:dyDescent="0.25">
      <c r="A7" s="135" t="s">
        <v>5</v>
      </c>
      <c r="C7" s="136" t="s">
        <v>158</v>
      </c>
      <c r="D7" s="137" t="s">
        <v>10</v>
      </c>
      <c r="E7" s="136" t="s">
        <v>11</v>
      </c>
      <c r="F7" s="138">
        <v>9.8800000000000008</v>
      </c>
      <c r="G7" s="138"/>
      <c r="H7" s="138">
        <f t="shared" ref="H7:H29" si="0">+F7*G7</f>
        <v>0</v>
      </c>
    </row>
    <row r="8" spans="1:8" s="135" customFormat="1" ht="160.5" customHeight="1" x14ac:dyDescent="0.25">
      <c r="A8" s="135" t="s">
        <v>5</v>
      </c>
      <c r="C8" s="136" t="s">
        <v>159</v>
      </c>
      <c r="D8" s="137" t="s">
        <v>160</v>
      </c>
      <c r="E8" s="136" t="s">
        <v>8</v>
      </c>
      <c r="F8" s="138">
        <v>631.79</v>
      </c>
      <c r="G8" s="138"/>
      <c r="H8" s="138">
        <f t="shared" si="0"/>
        <v>0</v>
      </c>
    </row>
    <row r="9" spans="1:8" s="135" customFormat="1" ht="68.25" customHeight="1" x14ac:dyDescent="0.25">
      <c r="A9" s="135" t="s">
        <v>5</v>
      </c>
      <c r="C9" s="136" t="s">
        <v>161</v>
      </c>
      <c r="D9" s="137" t="s">
        <v>254</v>
      </c>
      <c r="E9" s="136" t="s">
        <v>115</v>
      </c>
      <c r="F9" s="138">
        <v>782.12</v>
      </c>
      <c r="G9" s="138"/>
      <c r="H9" s="138">
        <f t="shared" si="0"/>
        <v>0</v>
      </c>
    </row>
    <row r="10" spans="1:8" x14ac:dyDescent="0.2">
      <c r="A10" s="129" t="s">
        <v>3</v>
      </c>
      <c r="B10" s="129" t="s">
        <v>0</v>
      </c>
      <c r="C10" s="133" t="s">
        <v>163</v>
      </c>
      <c r="D10" s="133" t="s">
        <v>222</v>
      </c>
      <c r="E10" s="133"/>
      <c r="F10" s="134">
        <v>0</v>
      </c>
      <c r="G10" s="134"/>
      <c r="H10" s="134">
        <f t="shared" si="0"/>
        <v>0</v>
      </c>
    </row>
    <row r="11" spans="1:8" s="135" customFormat="1" ht="93.75" customHeight="1" x14ac:dyDescent="0.25">
      <c r="A11" s="135" t="s">
        <v>5</v>
      </c>
      <c r="C11" s="136" t="s">
        <v>165</v>
      </c>
      <c r="D11" s="137" t="s">
        <v>255</v>
      </c>
      <c r="E11" s="136" t="s">
        <v>8</v>
      </c>
      <c r="F11" s="138">
        <v>1857.73</v>
      </c>
      <c r="G11" s="138"/>
      <c r="H11" s="138">
        <f t="shared" si="0"/>
        <v>0</v>
      </c>
    </row>
    <row r="12" spans="1:8" s="135" customFormat="1" ht="93.75" customHeight="1" x14ac:dyDescent="0.25">
      <c r="A12" s="135" t="s">
        <v>5</v>
      </c>
      <c r="C12" s="136" t="s">
        <v>166</v>
      </c>
      <c r="D12" s="137" t="s">
        <v>167</v>
      </c>
      <c r="E12" s="136" t="s">
        <v>115</v>
      </c>
      <c r="F12" s="138">
        <v>588.41</v>
      </c>
      <c r="G12" s="138"/>
      <c r="H12" s="138">
        <f t="shared" si="0"/>
        <v>0</v>
      </c>
    </row>
    <row r="13" spans="1:8" s="135" customFormat="1" ht="93.75" customHeight="1" x14ac:dyDescent="0.25">
      <c r="A13" s="135" t="s">
        <v>5</v>
      </c>
      <c r="C13" s="136" t="s">
        <v>168</v>
      </c>
      <c r="D13" s="137" t="s">
        <v>169</v>
      </c>
      <c r="E13" s="136" t="s">
        <v>115</v>
      </c>
      <c r="F13" s="138">
        <v>590.36</v>
      </c>
      <c r="G13" s="138"/>
      <c r="H13" s="138">
        <f t="shared" si="0"/>
        <v>0</v>
      </c>
    </row>
    <row r="14" spans="1:8" s="135" customFormat="1" ht="93.75" customHeight="1" x14ac:dyDescent="0.25">
      <c r="A14" s="135" t="s">
        <v>5</v>
      </c>
      <c r="C14" s="136" t="s">
        <v>170</v>
      </c>
      <c r="D14" s="137" t="s">
        <v>123</v>
      </c>
      <c r="E14" s="136" t="s">
        <v>115</v>
      </c>
      <c r="F14" s="138">
        <v>1092.0999999999999</v>
      </c>
      <c r="G14" s="138"/>
      <c r="H14" s="138">
        <f t="shared" si="0"/>
        <v>0</v>
      </c>
    </row>
    <row r="15" spans="1:8" x14ac:dyDescent="0.2">
      <c r="A15" s="129" t="s">
        <v>3</v>
      </c>
      <c r="B15" s="129" t="s">
        <v>0</v>
      </c>
      <c r="C15" s="133" t="s">
        <v>174</v>
      </c>
      <c r="D15" s="133" t="s">
        <v>28</v>
      </c>
      <c r="E15" s="133"/>
      <c r="F15" s="134">
        <v>0</v>
      </c>
      <c r="G15" s="134"/>
      <c r="H15" s="134">
        <f t="shared" si="0"/>
        <v>0</v>
      </c>
    </row>
    <row r="16" spans="1:8" s="135" customFormat="1" ht="254.25" customHeight="1" x14ac:dyDescent="0.25">
      <c r="A16" s="135" t="s">
        <v>5</v>
      </c>
      <c r="C16" s="136" t="s">
        <v>175</v>
      </c>
      <c r="D16" s="137" t="s">
        <v>230</v>
      </c>
      <c r="E16" s="136" t="s">
        <v>8</v>
      </c>
      <c r="F16" s="138">
        <v>1241.78</v>
      </c>
      <c r="G16" s="138"/>
      <c r="H16" s="138">
        <f t="shared" si="0"/>
        <v>0</v>
      </c>
    </row>
    <row r="17" spans="1:8" s="135" customFormat="1" ht="64.5" customHeight="1" x14ac:dyDescent="0.25">
      <c r="A17" s="135" t="s">
        <v>5</v>
      </c>
      <c r="C17" s="136" t="s">
        <v>177</v>
      </c>
      <c r="D17" s="137" t="s">
        <v>232</v>
      </c>
      <c r="E17" s="136" t="s">
        <v>8</v>
      </c>
      <c r="F17" s="138">
        <v>2519.02</v>
      </c>
      <c r="G17" s="138"/>
      <c r="H17" s="138">
        <f t="shared" si="0"/>
        <v>0</v>
      </c>
    </row>
    <row r="18" spans="1:8" x14ac:dyDescent="0.2">
      <c r="A18" s="129" t="s">
        <v>3</v>
      </c>
      <c r="B18" s="129" t="s">
        <v>0</v>
      </c>
      <c r="C18" s="133" t="s">
        <v>178</v>
      </c>
      <c r="D18" s="133" t="s">
        <v>33</v>
      </c>
      <c r="E18" s="133"/>
      <c r="F18" s="134">
        <v>0</v>
      </c>
      <c r="G18" s="134"/>
      <c r="H18" s="134">
        <f t="shared" si="0"/>
        <v>0</v>
      </c>
    </row>
    <row r="19" spans="1:8" s="135" customFormat="1" ht="64.5" customHeight="1" x14ac:dyDescent="0.25">
      <c r="A19" s="135" t="s">
        <v>5</v>
      </c>
      <c r="C19" s="136" t="s">
        <v>180</v>
      </c>
      <c r="D19" s="137" t="s">
        <v>35</v>
      </c>
      <c r="E19" s="136" t="s">
        <v>8</v>
      </c>
      <c r="F19" s="138">
        <v>1208.7</v>
      </c>
      <c r="G19" s="138"/>
      <c r="H19" s="138">
        <f t="shared" si="0"/>
        <v>0</v>
      </c>
    </row>
    <row r="20" spans="1:8" s="135" customFormat="1" ht="64.5" customHeight="1" x14ac:dyDescent="0.25">
      <c r="A20" s="135" t="s">
        <v>5</v>
      </c>
      <c r="C20" s="136" t="s">
        <v>182</v>
      </c>
      <c r="D20" s="137" t="s">
        <v>235</v>
      </c>
      <c r="E20" s="136" t="s">
        <v>8</v>
      </c>
      <c r="F20" s="138">
        <v>13441.59</v>
      </c>
      <c r="G20" s="138"/>
      <c r="H20" s="138">
        <f t="shared" si="0"/>
        <v>0</v>
      </c>
    </row>
    <row r="21" spans="1:8" s="135" customFormat="1" ht="64.5" customHeight="1" x14ac:dyDescent="0.25">
      <c r="A21" s="135" t="s">
        <v>5</v>
      </c>
      <c r="C21" s="136" t="s">
        <v>256</v>
      </c>
      <c r="D21" s="137" t="s">
        <v>257</v>
      </c>
      <c r="E21" s="136" t="s">
        <v>147</v>
      </c>
      <c r="F21" s="138">
        <v>11288.89</v>
      </c>
      <c r="G21" s="138"/>
      <c r="H21" s="138">
        <f>+F21*G21</f>
        <v>0</v>
      </c>
    </row>
    <row r="22" spans="1:8" x14ac:dyDescent="0.2">
      <c r="A22" s="129" t="s">
        <v>3</v>
      </c>
      <c r="B22" s="129" t="s">
        <v>0</v>
      </c>
      <c r="C22" s="133" t="s">
        <v>185</v>
      </c>
      <c r="D22" s="133" t="s">
        <v>44</v>
      </c>
      <c r="E22" s="133"/>
      <c r="F22" s="134">
        <v>0</v>
      </c>
      <c r="G22" s="134"/>
      <c r="H22" s="134">
        <f t="shared" si="0"/>
        <v>0</v>
      </c>
    </row>
    <row r="23" spans="1:8" s="135" customFormat="1" ht="95.25" customHeight="1" x14ac:dyDescent="0.25">
      <c r="A23" s="135" t="s">
        <v>5</v>
      </c>
      <c r="C23" s="136" t="s">
        <v>186</v>
      </c>
      <c r="D23" s="137" t="s">
        <v>239</v>
      </c>
      <c r="E23" s="136" t="s">
        <v>128</v>
      </c>
      <c r="F23" s="138">
        <v>98</v>
      </c>
      <c r="G23" s="138"/>
      <c r="H23" s="138">
        <f t="shared" si="0"/>
        <v>0</v>
      </c>
    </row>
    <row r="24" spans="1:8" s="135" customFormat="1" ht="176.25" customHeight="1" x14ac:dyDescent="0.25">
      <c r="A24" s="135" t="s">
        <v>5</v>
      </c>
      <c r="C24" s="136" t="s">
        <v>258</v>
      </c>
      <c r="D24" s="137" t="s">
        <v>259</v>
      </c>
      <c r="E24" s="136" t="s">
        <v>128</v>
      </c>
      <c r="F24" s="138">
        <v>105</v>
      </c>
      <c r="G24" s="138"/>
      <c r="H24" s="138">
        <f t="shared" si="0"/>
        <v>0</v>
      </c>
    </row>
    <row r="25" spans="1:8" x14ac:dyDescent="0.2">
      <c r="A25" s="129" t="s">
        <v>3</v>
      </c>
      <c r="B25" s="129" t="s">
        <v>0</v>
      </c>
      <c r="C25" s="133" t="s">
        <v>188</v>
      </c>
      <c r="D25" s="133" t="s">
        <v>242</v>
      </c>
      <c r="E25" s="133"/>
      <c r="F25" s="134">
        <v>0</v>
      </c>
      <c r="G25" s="134"/>
      <c r="H25" s="134">
        <f t="shared" si="0"/>
        <v>0</v>
      </c>
    </row>
    <row r="26" spans="1:8" s="135" customFormat="1" ht="51" customHeight="1" x14ac:dyDescent="0.25">
      <c r="A26" s="135" t="s">
        <v>5</v>
      </c>
      <c r="C26" s="136" t="s">
        <v>189</v>
      </c>
      <c r="D26" s="137" t="s">
        <v>129</v>
      </c>
      <c r="E26" s="136" t="s">
        <v>130</v>
      </c>
      <c r="F26" s="138">
        <v>92</v>
      </c>
      <c r="G26" s="138"/>
      <c r="H26" s="138">
        <f t="shared" si="0"/>
        <v>0</v>
      </c>
    </row>
    <row r="27" spans="1:8" s="135" customFormat="1" ht="79.5" customHeight="1" x14ac:dyDescent="0.25">
      <c r="A27" s="135" t="s">
        <v>5</v>
      </c>
      <c r="C27" s="136" t="s">
        <v>190</v>
      </c>
      <c r="D27" s="137" t="s">
        <v>260</v>
      </c>
      <c r="E27" s="136" t="s">
        <v>130</v>
      </c>
      <c r="F27" s="138">
        <v>92</v>
      </c>
      <c r="G27" s="138"/>
      <c r="H27" s="138">
        <f t="shared" si="0"/>
        <v>0</v>
      </c>
    </row>
    <row r="28" spans="1:8" s="135" customFormat="1" ht="68.25" customHeight="1" x14ac:dyDescent="0.25">
      <c r="A28" s="135" t="s">
        <v>5</v>
      </c>
      <c r="C28" s="136" t="s">
        <v>191</v>
      </c>
      <c r="D28" s="137" t="s">
        <v>131</v>
      </c>
      <c r="E28" s="136" t="s">
        <v>130</v>
      </c>
      <c r="F28" s="138">
        <v>92</v>
      </c>
      <c r="G28" s="138"/>
      <c r="H28" s="138">
        <f t="shared" si="0"/>
        <v>0</v>
      </c>
    </row>
    <row r="29" spans="1:8" s="135" customFormat="1" ht="36.75" customHeight="1" x14ac:dyDescent="0.25">
      <c r="A29" s="135" t="s">
        <v>5</v>
      </c>
      <c r="C29" s="136" t="s">
        <v>193</v>
      </c>
      <c r="D29" s="137" t="s">
        <v>194</v>
      </c>
      <c r="E29" s="136" t="s">
        <v>128</v>
      </c>
      <c r="F29" s="138">
        <v>146</v>
      </c>
      <c r="G29" s="138"/>
      <c r="H29" s="138">
        <f t="shared" si="0"/>
        <v>0</v>
      </c>
    </row>
    <row r="30" spans="1:8" s="135" customFormat="1" ht="75.75" customHeight="1" x14ac:dyDescent="0.25">
      <c r="A30" s="135" t="s">
        <v>5</v>
      </c>
      <c r="C30" s="136" t="s">
        <v>248</v>
      </c>
      <c r="D30" s="137" t="s">
        <v>250</v>
      </c>
      <c r="E30" s="136" t="s">
        <v>251</v>
      </c>
      <c r="F30" s="138">
        <v>146</v>
      </c>
      <c r="G30" s="138"/>
      <c r="H30" s="138">
        <f>+F30*G30-0.22</f>
        <v>-0.22</v>
      </c>
    </row>
    <row r="32" spans="1:8" x14ac:dyDescent="0.2">
      <c r="G32" s="139" t="s">
        <v>263</v>
      </c>
      <c r="H32" s="140">
        <f>SUM(H6:H30)</f>
        <v>-0.22</v>
      </c>
    </row>
  </sheetData>
  <mergeCells count="1">
    <mergeCell ref="C3:H3"/>
  </mergeCells>
  <pageMargins left="0.70866141732283472" right="0.70866141732283472" top="0.74803149606299213" bottom="0.74803149606299213" header="0.31496062992125984" footer="0.31496062992125984"/>
  <pageSetup scale="89" fitToHeight="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C66"/>
  <sheetViews>
    <sheetView tabSelected="1" view="pageBreakPreview" zoomScaleSheetLayoutView="100" workbookViewId="0">
      <selection activeCell="D45" sqref="D45:F45"/>
    </sheetView>
  </sheetViews>
  <sheetFormatPr baseColWidth="10" defaultRowHeight="12" x14ac:dyDescent="0.2"/>
  <cols>
    <col min="1" max="1" width="8" style="25" customWidth="1"/>
    <col min="2" max="2" width="60.140625" style="45" customWidth="1"/>
    <col min="3" max="3" width="9.140625" style="27" customWidth="1"/>
    <col min="4" max="4" width="12.7109375" style="28" customWidth="1"/>
    <col min="5" max="5" width="13.140625" style="26" customWidth="1"/>
    <col min="6" max="6" width="25.5703125" style="26" customWidth="1"/>
    <col min="7" max="7" width="7.42578125" style="26" customWidth="1"/>
    <col min="8" max="8" width="19.7109375" style="26" customWidth="1"/>
    <col min="9" max="9" width="12.5703125" style="26" hidden="1" customWidth="1"/>
    <col min="10" max="10" width="10.28515625" style="26" hidden="1" customWidth="1"/>
    <col min="11" max="11" width="12.5703125" style="26" hidden="1" customWidth="1"/>
    <col min="12" max="12" width="16.42578125" style="26" hidden="1" customWidth="1"/>
    <col min="13" max="13" width="24.140625" style="26" customWidth="1"/>
    <col min="14" max="19" width="10.28515625" style="26" customWidth="1"/>
    <col min="20" max="256" width="11.42578125" style="26"/>
    <col min="257" max="257" width="8" style="26" customWidth="1"/>
    <col min="258" max="258" width="60.140625" style="26" customWidth="1"/>
    <col min="259" max="259" width="9.140625" style="26" customWidth="1"/>
    <col min="260" max="260" width="12.7109375" style="26" customWidth="1"/>
    <col min="261" max="261" width="13.140625" style="26" customWidth="1"/>
    <col min="262" max="262" width="30.7109375" style="26" customWidth="1"/>
    <col min="263" max="263" width="4.5703125" style="26" customWidth="1"/>
    <col min="264" max="264" width="19.7109375" style="26" customWidth="1"/>
    <col min="265" max="265" width="12.5703125" style="26" customWidth="1"/>
    <col min="266" max="266" width="10.28515625" style="26" customWidth="1"/>
    <col min="267" max="267" width="12.5703125" style="26" customWidth="1"/>
    <col min="268" max="268" width="16.42578125" style="26" customWidth="1"/>
    <col min="269" max="269" width="24.140625" style="26" customWidth="1"/>
    <col min="270" max="275" width="10.28515625" style="26" customWidth="1"/>
    <col min="276" max="512" width="11.42578125" style="26"/>
    <col min="513" max="513" width="8" style="26" customWidth="1"/>
    <col min="514" max="514" width="60.140625" style="26" customWidth="1"/>
    <col min="515" max="515" width="9.140625" style="26" customWidth="1"/>
    <col min="516" max="516" width="12.7109375" style="26" customWidth="1"/>
    <col min="517" max="517" width="13.140625" style="26" customWidth="1"/>
    <col min="518" max="518" width="30.7109375" style="26" customWidth="1"/>
    <col min="519" max="519" width="4.5703125" style="26" customWidth="1"/>
    <col min="520" max="520" width="19.7109375" style="26" customWidth="1"/>
    <col min="521" max="521" width="12.5703125" style="26" customWidth="1"/>
    <col min="522" max="522" width="10.28515625" style="26" customWidth="1"/>
    <col min="523" max="523" width="12.5703125" style="26" customWidth="1"/>
    <col min="524" max="524" width="16.42578125" style="26" customWidth="1"/>
    <col min="525" max="525" width="24.140625" style="26" customWidth="1"/>
    <col min="526" max="531" width="10.28515625" style="26" customWidth="1"/>
    <col min="532" max="768" width="11.42578125" style="26"/>
    <col min="769" max="769" width="8" style="26" customWidth="1"/>
    <col min="770" max="770" width="60.140625" style="26" customWidth="1"/>
    <col min="771" max="771" width="9.140625" style="26" customWidth="1"/>
    <col min="772" max="772" width="12.7109375" style="26" customWidth="1"/>
    <col min="773" max="773" width="13.140625" style="26" customWidth="1"/>
    <col min="774" max="774" width="30.7109375" style="26" customWidth="1"/>
    <col min="775" max="775" width="4.5703125" style="26" customWidth="1"/>
    <col min="776" max="776" width="19.7109375" style="26" customWidth="1"/>
    <col min="777" max="777" width="12.5703125" style="26" customWidth="1"/>
    <col min="778" max="778" width="10.28515625" style="26" customWidth="1"/>
    <col min="779" max="779" width="12.5703125" style="26" customWidth="1"/>
    <col min="780" max="780" width="16.42578125" style="26" customWidth="1"/>
    <col min="781" max="781" width="24.140625" style="26" customWidth="1"/>
    <col min="782" max="787" width="10.28515625" style="26" customWidth="1"/>
    <col min="788" max="1024" width="11.42578125" style="26"/>
    <col min="1025" max="1025" width="8" style="26" customWidth="1"/>
    <col min="1026" max="1026" width="60.140625" style="26" customWidth="1"/>
    <col min="1027" max="1027" width="9.140625" style="26" customWidth="1"/>
    <col min="1028" max="1028" width="12.7109375" style="26" customWidth="1"/>
    <col min="1029" max="1029" width="13.140625" style="26" customWidth="1"/>
    <col min="1030" max="1030" width="30.7109375" style="26" customWidth="1"/>
    <col min="1031" max="1031" width="4.5703125" style="26" customWidth="1"/>
    <col min="1032" max="1032" width="19.7109375" style="26" customWidth="1"/>
    <col min="1033" max="1033" width="12.5703125" style="26" customWidth="1"/>
    <col min="1034" max="1034" width="10.28515625" style="26" customWidth="1"/>
    <col min="1035" max="1035" width="12.5703125" style="26" customWidth="1"/>
    <col min="1036" max="1036" width="16.42578125" style="26" customWidth="1"/>
    <col min="1037" max="1037" width="24.140625" style="26" customWidth="1"/>
    <col min="1038" max="1043" width="10.28515625" style="26" customWidth="1"/>
    <col min="1044" max="1280" width="11.42578125" style="26"/>
    <col min="1281" max="1281" width="8" style="26" customWidth="1"/>
    <col min="1282" max="1282" width="60.140625" style="26" customWidth="1"/>
    <col min="1283" max="1283" width="9.140625" style="26" customWidth="1"/>
    <col min="1284" max="1284" width="12.7109375" style="26" customWidth="1"/>
    <col min="1285" max="1285" width="13.140625" style="26" customWidth="1"/>
    <col min="1286" max="1286" width="30.7109375" style="26" customWidth="1"/>
    <col min="1287" max="1287" width="4.5703125" style="26" customWidth="1"/>
    <col min="1288" max="1288" width="19.7109375" style="26" customWidth="1"/>
    <col min="1289" max="1289" width="12.5703125" style="26" customWidth="1"/>
    <col min="1290" max="1290" width="10.28515625" style="26" customWidth="1"/>
    <col min="1291" max="1291" width="12.5703125" style="26" customWidth="1"/>
    <col min="1292" max="1292" width="16.42578125" style="26" customWidth="1"/>
    <col min="1293" max="1293" width="24.140625" style="26" customWidth="1"/>
    <col min="1294" max="1299" width="10.28515625" style="26" customWidth="1"/>
    <col min="1300" max="1536" width="11.42578125" style="26"/>
    <col min="1537" max="1537" width="8" style="26" customWidth="1"/>
    <col min="1538" max="1538" width="60.140625" style="26" customWidth="1"/>
    <col min="1539" max="1539" width="9.140625" style="26" customWidth="1"/>
    <col min="1540" max="1540" width="12.7109375" style="26" customWidth="1"/>
    <col min="1541" max="1541" width="13.140625" style="26" customWidth="1"/>
    <col min="1542" max="1542" width="30.7109375" style="26" customWidth="1"/>
    <col min="1543" max="1543" width="4.5703125" style="26" customWidth="1"/>
    <col min="1544" max="1544" width="19.7109375" style="26" customWidth="1"/>
    <col min="1545" max="1545" width="12.5703125" style="26" customWidth="1"/>
    <col min="1546" max="1546" width="10.28515625" style="26" customWidth="1"/>
    <col min="1547" max="1547" width="12.5703125" style="26" customWidth="1"/>
    <col min="1548" max="1548" width="16.42578125" style="26" customWidth="1"/>
    <col min="1549" max="1549" width="24.140625" style="26" customWidth="1"/>
    <col min="1550" max="1555" width="10.28515625" style="26" customWidth="1"/>
    <col min="1556" max="1792" width="11.42578125" style="26"/>
    <col min="1793" max="1793" width="8" style="26" customWidth="1"/>
    <col min="1794" max="1794" width="60.140625" style="26" customWidth="1"/>
    <col min="1795" max="1795" width="9.140625" style="26" customWidth="1"/>
    <col min="1796" max="1796" width="12.7109375" style="26" customWidth="1"/>
    <col min="1797" max="1797" width="13.140625" style="26" customWidth="1"/>
    <col min="1798" max="1798" width="30.7109375" style="26" customWidth="1"/>
    <col min="1799" max="1799" width="4.5703125" style="26" customWidth="1"/>
    <col min="1800" max="1800" width="19.7109375" style="26" customWidth="1"/>
    <col min="1801" max="1801" width="12.5703125" style="26" customWidth="1"/>
    <col min="1802" max="1802" width="10.28515625" style="26" customWidth="1"/>
    <col min="1803" max="1803" width="12.5703125" style="26" customWidth="1"/>
    <col min="1804" max="1804" width="16.42578125" style="26" customWidth="1"/>
    <col min="1805" max="1805" width="24.140625" style="26" customWidth="1"/>
    <col min="1806" max="1811" width="10.28515625" style="26" customWidth="1"/>
    <col min="1812" max="2048" width="11.42578125" style="26"/>
    <col min="2049" max="2049" width="8" style="26" customWidth="1"/>
    <col min="2050" max="2050" width="60.140625" style="26" customWidth="1"/>
    <col min="2051" max="2051" width="9.140625" style="26" customWidth="1"/>
    <col min="2052" max="2052" width="12.7109375" style="26" customWidth="1"/>
    <col min="2053" max="2053" width="13.140625" style="26" customWidth="1"/>
    <col min="2054" max="2054" width="30.7109375" style="26" customWidth="1"/>
    <col min="2055" max="2055" width="4.5703125" style="26" customWidth="1"/>
    <col min="2056" max="2056" width="19.7109375" style="26" customWidth="1"/>
    <col min="2057" max="2057" width="12.5703125" style="26" customWidth="1"/>
    <col min="2058" max="2058" width="10.28515625" style="26" customWidth="1"/>
    <col min="2059" max="2059" width="12.5703125" style="26" customWidth="1"/>
    <col min="2060" max="2060" width="16.42578125" style="26" customWidth="1"/>
    <col min="2061" max="2061" width="24.140625" style="26" customWidth="1"/>
    <col min="2062" max="2067" width="10.28515625" style="26" customWidth="1"/>
    <col min="2068" max="2304" width="11.42578125" style="26"/>
    <col min="2305" max="2305" width="8" style="26" customWidth="1"/>
    <col min="2306" max="2306" width="60.140625" style="26" customWidth="1"/>
    <col min="2307" max="2307" width="9.140625" style="26" customWidth="1"/>
    <col min="2308" max="2308" width="12.7109375" style="26" customWidth="1"/>
    <col min="2309" max="2309" width="13.140625" style="26" customWidth="1"/>
    <col min="2310" max="2310" width="30.7109375" style="26" customWidth="1"/>
    <col min="2311" max="2311" width="4.5703125" style="26" customWidth="1"/>
    <col min="2312" max="2312" width="19.7109375" style="26" customWidth="1"/>
    <col min="2313" max="2313" width="12.5703125" style="26" customWidth="1"/>
    <col min="2314" max="2314" width="10.28515625" style="26" customWidth="1"/>
    <col min="2315" max="2315" width="12.5703125" style="26" customWidth="1"/>
    <col min="2316" max="2316" width="16.42578125" style="26" customWidth="1"/>
    <col min="2317" max="2317" width="24.140625" style="26" customWidth="1"/>
    <col min="2318" max="2323" width="10.28515625" style="26" customWidth="1"/>
    <col min="2324" max="2560" width="11.42578125" style="26"/>
    <col min="2561" max="2561" width="8" style="26" customWidth="1"/>
    <col min="2562" max="2562" width="60.140625" style="26" customWidth="1"/>
    <col min="2563" max="2563" width="9.140625" style="26" customWidth="1"/>
    <col min="2564" max="2564" width="12.7109375" style="26" customWidth="1"/>
    <col min="2565" max="2565" width="13.140625" style="26" customWidth="1"/>
    <col min="2566" max="2566" width="30.7109375" style="26" customWidth="1"/>
    <col min="2567" max="2567" width="4.5703125" style="26" customWidth="1"/>
    <col min="2568" max="2568" width="19.7109375" style="26" customWidth="1"/>
    <col min="2569" max="2569" width="12.5703125" style="26" customWidth="1"/>
    <col min="2570" max="2570" width="10.28515625" style="26" customWidth="1"/>
    <col min="2571" max="2571" width="12.5703125" style="26" customWidth="1"/>
    <col min="2572" max="2572" width="16.42578125" style="26" customWidth="1"/>
    <col min="2573" max="2573" width="24.140625" style="26" customWidth="1"/>
    <col min="2574" max="2579" width="10.28515625" style="26" customWidth="1"/>
    <col min="2580" max="2816" width="11.42578125" style="26"/>
    <col min="2817" max="2817" width="8" style="26" customWidth="1"/>
    <col min="2818" max="2818" width="60.140625" style="26" customWidth="1"/>
    <col min="2819" max="2819" width="9.140625" style="26" customWidth="1"/>
    <col min="2820" max="2820" width="12.7109375" style="26" customWidth="1"/>
    <col min="2821" max="2821" width="13.140625" style="26" customWidth="1"/>
    <col min="2822" max="2822" width="30.7109375" style="26" customWidth="1"/>
    <col min="2823" max="2823" width="4.5703125" style="26" customWidth="1"/>
    <col min="2824" max="2824" width="19.7109375" style="26" customWidth="1"/>
    <col min="2825" max="2825" width="12.5703125" style="26" customWidth="1"/>
    <col min="2826" max="2826" width="10.28515625" style="26" customWidth="1"/>
    <col min="2827" max="2827" width="12.5703125" style="26" customWidth="1"/>
    <col min="2828" max="2828" width="16.42578125" style="26" customWidth="1"/>
    <col min="2829" max="2829" width="24.140625" style="26" customWidth="1"/>
    <col min="2830" max="2835" width="10.28515625" style="26" customWidth="1"/>
    <col min="2836" max="3072" width="11.42578125" style="26"/>
    <col min="3073" max="3073" width="8" style="26" customWidth="1"/>
    <col min="3074" max="3074" width="60.140625" style="26" customWidth="1"/>
    <col min="3075" max="3075" width="9.140625" style="26" customWidth="1"/>
    <col min="3076" max="3076" width="12.7109375" style="26" customWidth="1"/>
    <col min="3077" max="3077" width="13.140625" style="26" customWidth="1"/>
    <col min="3078" max="3078" width="30.7109375" style="26" customWidth="1"/>
    <col min="3079" max="3079" width="4.5703125" style="26" customWidth="1"/>
    <col min="3080" max="3080" width="19.7109375" style="26" customWidth="1"/>
    <col min="3081" max="3081" width="12.5703125" style="26" customWidth="1"/>
    <col min="3082" max="3082" width="10.28515625" style="26" customWidth="1"/>
    <col min="3083" max="3083" width="12.5703125" style="26" customWidth="1"/>
    <col min="3084" max="3084" width="16.42578125" style="26" customWidth="1"/>
    <col min="3085" max="3085" width="24.140625" style="26" customWidth="1"/>
    <col min="3086" max="3091" width="10.28515625" style="26" customWidth="1"/>
    <col min="3092" max="3328" width="11.42578125" style="26"/>
    <col min="3329" max="3329" width="8" style="26" customWidth="1"/>
    <col min="3330" max="3330" width="60.140625" style="26" customWidth="1"/>
    <col min="3331" max="3331" width="9.140625" style="26" customWidth="1"/>
    <col min="3332" max="3332" width="12.7109375" style="26" customWidth="1"/>
    <col min="3333" max="3333" width="13.140625" style="26" customWidth="1"/>
    <col min="3334" max="3334" width="30.7109375" style="26" customWidth="1"/>
    <col min="3335" max="3335" width="4.5703125" style="26" customWidth="1"/>
    <col min="3336" max="3336" width="19.7109375" style="26" customWidth="1"/>
    <col min="3337" max="3337" width="12.5703125" style="26" customWidth="1"/>
    <col min="3338" max="3338" width="10.28515625" style="26" customWidth="1"/>
    <col min="3339" max="3339" width="12.5703125" style="26" customWidth="1"/>
    <col min="3340" max="3340" width="16.42578125" style="26" customWidth="1"/>
    <col min="3341" max="3341" width="24.140625" style="26" customWidth="1"/>
    <col min="3342" max="3347" width="10.28515625" style="26" customWidth="1"/>
    <col min="3348" max="3584" width="11.42578125" style="26"/>
    <col min="3585" max="3585" width="8" style="26" customWidth="1"/>
    <col min="3586" max="3586" width="60.140625" style="26" customWidth="1"/>
    <col min="3587" max="3587" width="9.140625" style="26" customWidth="1"/>
    <col min="3588" max="3588" width="12.7109375" style="26" customWidth="1"/>
    <col min="3589" max="3589" width="13.140625" style="26" customWidth="1"/>
    <col min="3590" max="3590" width="30.7109375" style="26" customWidth="1"/>
    <col min="3591" max="3591" width="4.5703125" style="26" customWidth="1"/>
    <col min="3592" max="3592" width="19.7109375" style="26" customWidth="1"/>
    <col min="3593" max="3593" width="12.5703125" style="26" customWidth="1"/>
    <col min="3594" max="3594" width="10.28515625" style="26" customWidth="1"/>
    <col min="3595" max="3595" width="12.5703125" style="26" customWidth="1"/>
    <col min="3596" max="3596" width="16.42578125" style="26" customWidth="1"/>
    <col min="3597" max="3597" width="24.140625" style="26" customWidth="1"/>
    <col min="3598" max="3603" width="10.28515625" style="26" customWidth="1"/>
    <col min="3604" max="3840" width="11.42578125" style="26"/>
    <col min="3841" max="3841" width="8" style="26" customWidth="1"/>
    <col min="3842" max="3842" width="60.140625" style="26" customWidth="1"/>
    <col min="3843" max="3843" width="9.140625" style="26" customWidth="1"/>
    <col min="3844" max="3844" width="12.7109375" style="26" customWidth="1"/>
    <col min="3845" max="3845" width="13.140625" style="26" customWidth="1"/>
    <col min="3846" max="3846" width="30.7109375" style="26" customWidth="1"/>
    <col min="3847" max="3847" width="4.5703125" style="26" customWidth="1"/>
    <col min="3848" max="3848" width="19.7109375" style="26" customWidth="1"/>
    <col min="3849" max="3849" width="12.5703125" style="26" customWidth="1"/>
    <col min="3850" max="3850" width="10.28515625" style="26" customWidth="1"/>
    <col min="3851" max="3851" width="12.5703125" style="26" customWidth="1"/>
    <col min="3852" max="3852" width="16.42578125" style="26" customWidth="1"/>
    <col min="3853" max="3853" width="24.140625" style="26" customWidth="1"/>
    <col min="3854" max="3859" width="10.28515625" style="26" customWidth="1"/>
    <col min="3860" max="4096" width="11.42578125" style="26"/>
    <col min="4097" max="4097" width="8" style="26" customWidth="1"/>
    <col min="4098" max="4098" width="60.140625" style="26" customWidth="1"/>
    <col min="4099" max="4099" width="9.140625" style="26" customWidth="1"/>
    <col min="4100" max="4100" width="12.7109375" style="26" customWidth="1"/>
    <col min="4101" max="4101" width="13.140625" style="26" customWidth="1"/>
    <col min="4102" max="4102" width="30.7109375" style="26" customWidth="1"/>
    <col min="4103" max="4103" width="4.5703125" style="26" customWidth="1"/>
    <col min="4104" max="4104" width="19.7109375" style="26" customWidth="1"/>
    <col min="4105" max="4105" width="12.5703125" style="26" customWidth="1"/>
    <col min="4106" max="4106" width="10.28515625" style="26" customWidth="1"/>
    <col min="4107" max="4107" width="12.5703125" style="26" customWidth="1"/>
    <col min="4108" max="4108" width="16.42578125" style="26" customWidth="1"/>
    <col min="4109" max="4109" width="24.140625" style="26" customWidth="1"/>
    <col min="4110" max="4115" width="10.28515625" style="26" customWidth="1"/>
    <col min="4116" max="4352" width="11.42578125" style="26"/>
    <col min="4353" max="4353" width="8" style="26" customWidth="1"/>
    <col min="4354" max="4354" width="60.140625" style="26" customWidth="1"/>
    <col min="4355" max="4355" width="9.140625" style="26" customWidth="1"/>
    <col min="4356" max="4356" width="12.7109375" style="26" customWidth="1"/>
    <col min="4357" max="4357" width="13.140625" style="26" customWidth="1"/>
    <col min="4358" max="4358" width="30.7109375" style="26" customWidth="1"/>
    <col min="4359" max="4359" width="4.5703125" style="26" customWidth="1"/>
    <col min="4360" max="4360" width="19.7109375" style="26" customWidth="1"/>
    <col min="4361" max="4361" width="12.5703125" style="26" customWidth="1"/>
    <col min="4362" max="4362" width="10.28515625" style="26" customWidth="1"/>
    <col min="4363" max="4363" width="12.5703125" style="26" customWidth="1"/>
    <col min="4364" max="4364" width="16.42578125" style="26" customWidth="1"/>
    <col min="4365" max="4365" width="24.140625" style="26" customWidth="1"/>
    <col min="4366" max="4371" width="10.28515625" style="26" customWidth="1"/>
    <col min="4372" max="4608" width="11.42578125" style="26"/>
    <col min="4609" max="4609" width="8" style="26" customWidth="1"/>
    <col min="4610" max="4610" width="60.140625" style="26" customWidth="1"/>
    <col min="4611" max="4611" width="9.140625" style="26" customWidth="1"/>
    <col min="4612" max="4612" width="12.7109375" style="26" customWidth="1"/>
    <col min="4613" max="4613" width="13.140625" style="26" customWidth="1"/>
    <col min="4614" max="4614" width="30.7109375" style="26" customWidth="1"/>
    <col min="4615" max="4615" width="4.5703125" style="26" customWidth="1"/>
    <col min="4616" max="4616" width="19.7109375" style="26" customWidth="1"/>
    <col min="4617" max="4617" width="12.5703125" style="26" customWidth="1"/>
    <col min="4618" max="4618" width="10.28515625" style="26" customWidth="1"/>
    <col min="4619" max="4619" width="12.5703125" style="26" customWidth="1"/>
    <col min="4620" max="4620" width="16.42578125" style="26" customWidth="1"/>
    <col min="4621" max="4621" width="24.140625" style="26" customWidth="1"/>
    <col min="4622" max="4627" width="10.28515625" style="26" customWidth="1"/>
    <col min="4628" max="4864" width="11.42578125" style="26"/>
    <col min="4865" max="4865" width="8" style="26" customWidth="1"/>
    <col min="4866" max="4866" width="60.140625" style="26" customWidth="1"/>
    <col min="4867" max="4867" width="9.140625" style="26" customWidth="1"/>
    <col min="4868" max="4868" width="12.7109375" style="26" customWidth="1"/>
    <col min="4869" max="4869" width="13.140625" style="26" customWidth="1"/>
    <col min="4870" max="4870" width="30.7109375" style="26" customWidth="1"/>
    <col min="4871" max="4871" width="4.5703125" style="26" customWidth="1"/>
    <col min="4872" max="4872" width="19.7109375" style="26" customWidth="1"/>
    <col min="4873" max="4873" width="12.5703125" style="26" customWidth="1"/>
    <col min="4874" max="4874" width="10.28515625" style="26" customWidth="1"/>
    <col min="4875" max="4875" width="12.5703125" style="26" customWidth="1"/>
    <col min="4876" max="4876" width="16.42578125" style="26" customWidth="1"/>
    <col min="4877" max="4877" width="24.140625" style="26" customWidth="1"/>
    <col min="4878" max="4883" width="10.28515625" style="26" customWidth="1"/>
    <col min="4884" max="5120" width="11.42578125" style="26"/>
    <col min="5121" max="5121" width="8" style="26" customWidth="1"/>
    <col min="5122" max="5122" width="60.140625" style="26" customWidth="1"/>
    <col min="5123" max="5123" width="9.140625" style="26" customWidth="1"/>
    <col min="5124" max="5124" width="12.7109375" style="26" customWidth="1"/>
    <col min="5125" max="5125" width="13.140625" style="26" customWidth="1"/>
    <col min="5126" max="5126" width="30.7109375" style="26" customWidth="1"/>
    <col min="5127" max="5127" width="4.5703125" style="26" customWidth="1"/>
    <col min="5128" max="5128" width="19.7109375" style="26" customWidth="1"/>
    <col min="5129" max="5129" width="12.5703125" style="26" customWidth="1"/>
    <col min="5130" max="5130" width="10.28515625" style="26" customWidth="1"/>
    <col min="5131" max="5131" width="12.5703125" style="26" customWidth="1"/>
    <col min="5132" max="5132" width="16.42578125" style="26" customWidth="1"/>
    <col min="5133" max="5133" width="24.140625" style="26" customWidth="1"/>
    <col min="5134" max="5139" width="10.28515625" style="26" customWidth="1"/>
    <col min="5140" max="5376" width="11.42578125" style="26"/>
    <col min="5377" max="5377" width="8" style="26" customWidth="1"/>
    <col min="5378" max="5378" width="60.140625" style="26" customWidth="1"/>
    <col min="5379" max="5379" width="9.140625" style="26" customWidth="1"/>
    <col min="5380" max="5380" width="12.7109375" style="26" customWidth="1"/>
    <col min="5381" max="5381" width="13.140625" style="26" customWidth="1"/>
    <col min="5382" max="5382" width="30.7109375" style="26" customWidth="1"/>
    <col min="5383" max="5383" width="4.5703125" style="26" customWidth="1"/>
    <col min="5384" max="5384" width="19.7109375" style="26" customWidth="1"/>
    <col min="5385" max="5385" width="12.5703125" style="26" customWidth="1"/>
    <col min="5386" max="5386" width="10.28515625" style="26" customWidth="1"/>
    <col min="5387" max="5387" width="12.5703125" style="26" customWidth="1"/>
    <col min="5388" max="5388" width="16.42578125" style="26" customWidth="1"/>
    <col min="5389" max="5389" width="24.140625" style="26" customWidth="1"/>
    <col min="5390" max="5395" width="10.28515625" style="26" customWidth="1"/>
    <col min="5396" max="5632" width="11.42578125" style="26"/>
    <col min="5633" max="5633" width="8" style="26" customWidth="1"/>
    <col min="5634" max="5634" width="60.140625" style="26" customWidth="1"/>
    <col min="5635" max="5635" width="9.140625" style="26" customWidth="1"/>
    <col min="5636" max="5636" width="12.7109375" style="26" customWidth="1"/>
    <col min="5637" max="5637" width="13.140625" style="26" customWidth="1"/>
    <col min="5638" max="5638" width="30.7109375" style="26" customWidth="1"/>
    <col min="5639" max="5639" width="4.5703125" style="26" customWidth="1"/>
    <col min="5640" max="5640" width="19.7109375" style="26" customWidth="1"/>
    <col min="5641" max="5641" width="12.5703125" style="26" customWidth="1"/>
    <col min="5642" max="5642" width="10.28515625" style="26" customWidth="1"/>
    <col min="5643" max="5643" width="12.5703125" style="26" customWidth="1"/>
    <col min="5644" max="5644" width="16.42578125" style="26" customWidth="1"/>
    <col min="5645" max="5645" width="24.140625" style="26" customWidth="1"/>
    <col min="5646" max="5651" width="10.28515625" style="26" customWidth="1"/>
    <col min="5652" max="5888" width="11.42578125" style="26"/>
    <col min="5889" max="5889" width="8" style="26" customWidth="1"/>
    <col min="5890" max="5890" width="60.140625" style="26" customWidth="1"/>
    <col min="5891" max="5891" width="9.140625" style="26" customWidth="1"/>
    <col min="5892" max="5892" width="12.7109375" style="26" customWidth="1"/>
    <col min="5893" max="5893" width="13.140625" style="26" customWidth="1"/>
    <col min="5894" max="5894" width="30.7109375" style="26" customWidth="1"/>
    <col min="5895" max="5895" width="4.5703125" style="26" customWidth="1"/>
    <col min="5896" max="5896" width="19.7109375" style="26" customWidth="1"/>
    <col min="5897" max="5897" width="12.5703125" style="26" customWidth="1"/>
    <col min="5898" max="5898" width="10.28515625" style="26" customWidth="1"/>
    <col min="5899" max="5899" width="12.5703125" style="26" customWidth="1"/>
    <col min="5900" max="5900" width="16.42578125" style="26" customWidth="1"/>
    <col min="5901" max="5901" width="24.140625" style="26" customWidth="1"/>
    <col min="5902" max="5907" width="10.28515625" style="26" customWidth="1"/>
    <col min="5908" max="6144" width="11.42578125" style="26"/>
    <col min="6145" max="6145" width="8" style="26" customWidth="1"/>
    <col min="6146" max="6146" width="60.140625" style="26" customWidth="1"/>
    <col min="6147" max="6147" width="9.140625" style="26" customWidth="1"/>
    <col min="6148" max="6148" width="12.7109375" style="26" customWidth="1"/>
    <col min="6149" max="6149" width="13.140625" style="26" customWidth="1"/>
    <col min="6150" max="6150" width="30.7109375" style="26" customWidth="1"/>
    <col min="6151" max="6151" width="4.5703125" style="26" customWidth="1"/>
    <col min="6152" max="6152" width="19.7109375" style="26" customWidth="1"/>
    <col min="6153" max="6153" width="12.5703125" style="26" customWidth="1"/>
    <col min="6154" max="6154" width="10.28515625" style="26" customWidth="1"/>
    <col min="6155" max="6155" width="12.5703125" style="26" customWidth="1"/>
    <col min="6156" max="6156" width="16.42578125" style="26" customWidth="1"/>
    <col min="6157" max="6157" width="24.140625" style="26" customWidth="1"/>
    <col min="6158" max="6163" width="10.28515625" style="26" customWidth="1"/>
    <col min="6164" max="6400" width="11.42578125" style="26"/>
    <col min="6401" max="6401" width="8" style="26" customWidth="1"/>
    <col min="6402" max="6402" width="60.140625" style="26" customWidth="1"/>
    <col min="6403" max="6403" width="9.140625" style="26" customWidth="1"/>
    <col min="6404" max="6404" width="12.7109375" style="26" customWidth="1"/>
    <col min="6405" max="6405" width="13.140625" style="26" customWidth="1"/>
    <col min="6406" max="6406" width="30.7109375" style="26" customWidth="1"/>
    <col min="6407" max="6407" width="4.5703125" style="26" customWidth="1"/>
    <col min="6408" max="6408" width="19.7109375" style="26" customWidth="1"/>
    <col min="6409" max="6409" width="12.5703125" style="26" customWidth="1"/>
    <col min="6410" max="6410" width="10.28515625" style="26" customWidth="1"/>
    <col min="6411" max="6411" width="12.5703125" style="26" customWidth="1"/>
    <col min="6412" max="6412" width="16.42578125" style="26" customWidth="1"/>
    <col min="6413" max="6413" width="24.140625" style="26" customWidth="1"/>
    <col min="6414" max="6419" width="10.28515625" style="26" customWidth="1"/>
    <col min="6420" max="6656" width="11.42578125" style="26"/>
    <col min="6657" max="6657" width="8" style="26" customWidth="1"/>
    <col min="6658" max="6658" width="60.140625" style="26" customWidth="1"/>
    <col min="6659" max="6659" width="9.140625" style="26" customWidth="1"/>
    <col min="6660" max="6660" width="12.7109375" style="26" customWidth="1"/>
    <col min="6661" max="6661" width="13.140625" style="26" customWidth="1"/>
    <col min="6662" max="6662" width="30.7109375" style="26" customWidth="1"/>
    <col min="6663" max="6663" width="4.5703125" style="26" customWidth="1"/>
    <col min="6664" max="6664" width="19.7109375" style="26" customWidth="1"/>
    <col min="6665" max="6665" width="12.5703125" style="26" customWidth="1"/>
    <col min="6666" max="6666" width="10.28515625" style="26" customWidth="1"/>
    <col min="6667" max="6667" width="12.5703125" style="26" customWidth="1"/>
    <col min="6668" max="6668" width="16.42578125" style="26" customWidth="1"/>
    <col min="6669" max="6669" width="24.140625" style="26" customWidth="1"/>
    <col min="6670" max="6675" width="10.28515625" style="26" customWidth="1"/>
    <col min="6676" max="6912" width="11.42578125" style="26"/>
    <col min="6913" max="6913" width="8" style="26" customWidth="1"/>
    <col min="6914" max="6914" width="60.140625" style="26" customWidth="1"/>
    <col min="6915" max="6915" width="9.140625" style="26" customWidth="1"/>
    <col min="6916" max="6916" width="12.7109375" style="26" customWidth="1"/>
    <col min="6917" max="6917" width="13.140625" style="26" customWidth="1"/>
    <col min="6918" max="6918" width="30.7109375" style="26" customWidth="1"/>
    <col min="6919" max="6919" width="4.5703125" style="26" customWidth="1"/>
    <col min="6920" max="6920" width="19.7109375" style="26" customWidth="1"/>
    <col min="6921" max="6921" width="12.5703125" style="26" customWidth="1"/>
    <col min="6922" max="6922" width="10.28515625" style="26" customWidth="1"/>
    <col min="6923" max="6923" width="12.5703125" style="26" customWidth="1"/>
    <col min="6924" max="6924" width="16.42578125" style="26" customWidth="1"/>
    <col min="6925" max="6925" width="24.140625" style="26" customWidth="1"/>
    <col min="6926" max="6931" width="10.28515625" style="26" customWidth="1"/>
    <col min="6932" max="7168" width="11.42578125" style="26"/>
    <col min="7169" max="7169" width="8" style="26" customWidth="1"/>
    <col min="7170" max="7170" width="60.140625" style="26" customWidth="1"/>
    <col min="7171" max="7171" width="9.140625" style="26" customWidth="1"/>
    <col min="7172" max="7172" width="12.7109375" style="26" customWidth="1"/>
    <col min="7173" max="7173" width="13.140625" style="26" customWidth="1"/>
    <col min="7174" max="7174" width="30.7109375" style="26" customWidth="1"/>
    <col min="7175" max="7175" width="4.5703125" style="26" customWidth="1"/>
    <col min="7176" max="7176" width="19.7109375" style="26" customWidth="1"/>
    <col min="7177" max="7177" width="12.5703125" style="26" customWidth="1"/>
    <col min="7178" max="7178" width="10.28515625" style="26" customWidth="1"/>
    <col min="7179" max="7179" width="12.5703125" style="26" customWidth="1"/>
    <col min="7180" max="7180" width="16.42578125" style="26" customWidth="1"/>
    <col min="7181" max="7181" width="24.140625" style="26" customWidth="1"/>
    <col min="7182" max="7187" width="10.28515625" style="26" customWidth="1"/>
    <col min="7188" max="7424" width="11.42578125" style="26"/>
    <col min="7425" max="7425" width="8" style="26" customWidth="1"/>
    <col min="7426" max="7426" width="60.140625" style="26" customWidth="1"/>
    <col min="7427" max="7427" width="9.140625" style="26" customWidth="1"/>
    <col min="7428" max="7428" width="12.7109375" style="26" customWidth="1"/>
    <col min="7429" max="7429" width="13.140625" style="26" customWidth="1"/>
    <col min="7430" max="7430" width="30.7109375" style="26" customWidth="1"/>
    <col min="7431" max="7431" width="4.5703125" style="26" customWidth="1"/>
    <col min="7432" max="7432" width="19.7109375" style="26" customWidth="1"/>
    <col min="7433" max="7433" width="12.5703125" style="26" customWidth="1"/>
    <col min="7434" max="7434" width="10.28515625" style="26" customWidth="1"/>
    <col min="7435" max="7435" width="12.5703125" style="26" customWidth="1"/>
    <col min="7436" max="7436" width="16.42578125" style="26" customWidth="1"/>
    <col min="7437" max="7437" width="24.140625" style="26" customWidth="1"/>
    <col min="7438" max="7443" width="10.28515625" style="26" customWidth="1"/>
    <col min="7444" max="7680" width="11.42578125" style="26"/>
    <col min="7681" max="7681" width="8" style="26" customWidth="1"/>
    <col min="7682" max="7682" width="60.140625" style="26" customWidth="1"/>
    <col min="7683" max="7683" width="9.140625" style="26" customWidth="1"/>
    <col min="7684" max="7684" width="12.7109375" style="26" customWidth="1"/>
    <col min="7685" max="7685" width="13.140625" style="26" customWidth="1"/>
    <col min="7686" max="7686" width="30.7109375" style="26" customWidth="1"/>
    <col min="7687" max="7687" width="4.5703125" style="26" customWidth="1"/>
    <col min="7688" max="7688" width="19.7109375" style="26" customWidth="1"/>
    <col min="7689" max="7689" width="12.5703125" style="26" customWidth="1"/>
    <col min="7690" max="7690" width="10.28515625" style="26" customWidth="1"/>
    <col min="7691" max="7691" width="12.5703125" style="26" customWidth="1"/>
    <col min="7692" max="7692" width="16.42578125" style="26" customWidth="1"/>
    <col min="7693" max="7693" width="24.140625" style="26" customWidth="1"/>
    <col min="7694" max="7699" width="10.28515625" style="26" customWidth="1"/>
    <col min="7700" max="7936" width="11.42578125" style="26"/>
    <col min="7937" max="7937" width="8" style="26" customWidth="1"/>
    <col min="7938" max="7938" width="60.140625" style="26" customWidth="1"/>
    <col min="7939" max="7939" width="9.140625" style="26" customWidth="1"/>
    <col min="7940" max="7940" width="12.7109375" style="26" customWidth="1"/>
    <col min="7941" max="7941" width="13.140625" style="26" customWidth="1"/>
    <col min="7942" max="7942" width="30.7109375" style="26" customWidth="1"/>
    <col min="7943" max="7943" width="4.5703125" style="26" customWidth="1"/>
    <col min="7944" max="7944" width="19.7109375" style="26" customWidth="1"/>
    <col min="7945" max="7945" width="12.5703125" style="26" customWidth="1"/>
    <col min="7946" max="7946" width="10.28515625" style="26" customWidth="1"/>
    <col min="7947" max="7947" width="12.5703125" style="26" customWidth="1"/>
    <col min="7948" max="7948" width="16.42578125" style="26" customWidth="1"/>
    <col min="7949" max="7949" width="24.140625" style="26" customWidth="1"/>
    <col min="7950" max="7955" width="10.28515625" style="26" customWidth="1"/>
    <col min="7956" max="8192" width="11.42578125" style="26"/>
    <col min="8193" max="8193" width="8" style="26" customWidth="1"/>
    <col min="8194" max="8194" width="60.140625" style="26" customWidth="1"/>
    <col min="8195" max="8195" width="9.140625" style="26" customWidth="1"/>
    <col min="8196" max="8196" width="12.7109375" style="26" customWidth="1"/>
    <col min="8197" max="8197" width="13.140625" style="26" customWidth="1"/>
    <col min="8198" max="8198" width="30.7109375" style="26" customWidth="1"/>
    <col min="8199" max="8199" width="4.5703125" style="26" customWidth="1"/>
    <col min="8200" max="8200" width="19.7109375" style="26" customWidth="1"/>
    <col min="8201" max="8201" width="12.5703125" style="26" customWidth="1"/>
    <col min="8202" max="8202" width="10.28515625" style="26" customWidth="1"/>
    <col min="8203" max="8203" width="12.5703125" style="26" customWidth="1"/>
    <col min="8204" max="8204" width="16.42578125" style="26" customWidth="1"/>
    <col min="8205" max="8205" width="24.140625" style="26" customWidth="1"/>
    <col min="8206" max="8211" width="10.28515625" style="26" customWidth="1"/>
    <col min="8212" max="8448" width="11.42578125" style="26"/>
    <col min="8449" max="8449" width="8" style="26" customWidth="1"/>
    <col min="8450" max="8450" width="60.140625" style="26" customWidth="1"/>
    <col min="8451" max="8451" width="9.140625" style="26" customWidth="1"/>
    <col min="8452" max="8452" width="12.7109375" style="26" customWidth="1"/>
    <col min="8453" max="8453" width="13.140625" style="26" customWidth="1"/>
    <col min="8454" max="8454" width="30.7109375" style="26" customWidth="1"/>
    <col min="8455" max="8455" width="4.5703125" style="26" customWidth="1"/>
    <col min="8456" max="8456" width="19.7109375" style="26" customWidth="1"/>
    <col min="8457" max="8457" width="12.5703125" style="26" customWidth="1"/>
    <col min="8458" max="8458" width="10.28515625" style="26" customWidth="1"/>
    <col min="8459" max="8459" width="12.5703125" style="26" customWidth="1"/>
    <col min="8460" max="8460" width="16.42578125" style="26" customWidth="1"/>
    <col min="8461" max="8461" width="24.140625" style="26" customWidth="1"/>
    <col min="8462" max="8467" width="10.28515625" style="26" customWidth="1"/>
    <col min="8468" max="8704" width="11.42578125" style="26"/>
    <col min="8705" max="8705" width="8" style="26" customWidth="1"/>
    <col min="8706" max="8706" width="60.140625" style="26" customWidth="1"/>
    <col min="8707" max="8707" width="9.140625" style="26" customWidth="1"/>
    <col min="8708" max="8708" width="12.7109375" style="26" customWidth="1"/>
    <col min="8709" max="8709" width="13.140625" style="26" customWidth="1"/>
    <col min="8710" max="8710" width="30.7109375" style="26" customWidth="1"/>
    <col min="8711" max="8711" width="4.5703125" style="26" customWidth="1"/>
    <col min="8712" max="8712" width="19.7109375" style="26" customWidth="1"/>
    <col min="8713" max="8713" width="12.5703125" style="26" customWidth="1"/>
    <col min="8714" max="8714" width="10.28515625" style="26" customWidth="1"/>
    <col min="8715" max="8715" width="12.5703125" style="26" customWidth="1"/>
    <col min="8716" max="8716" width="16.42578125" style="26" customWidth="1"/>
    <col min="8717" max="8717" width="24.140625" style="26" customWidth="1"/>
    <col min="8718" max="8723" width="10.28515625" style="26" customWidth="1"/>
    <col min="8724" max="8960" width="11.42578125" style="26"/>
    <col min="8961" max="8961" width="8" style="26" customWidth="1"/>
    <col min="8962" max="8962" width="60.140625" style="26" customWidth="1"/>
    <col min="8963" max="8963" width="9.140625" style="26" customWidth="1"/>
    <col min="8964" max="8964" width="12.7109375" style="26" customWidth="1"/>
    <col min="8965" max="8965" width="13.140625" style="26" customWidth="1"/>
    <col min="8966" max="8966" width="30.7109375" style="26" customWidth="1"/>
    <col min="8967" max="8967" width="4.5703125" style="26" customWidth="1"/>
    <col min="8968" max="8968" width="19.7109375" style="26" customWidth="1"/>
    <col min="8969" max="8969" width="12.5703125" style="26" customWidth="1"/>
    <col min="8970" max="8970" width="10.28515625" style="26" customWidth="1"/>
    <col min="8971" max="8971" width="12.5703125" style="26" customWidth="1"/>
    <col min="8972" max="8972" width="16.42578125" style="26" customWidth="1"/>
    <col min="8973" max="8973" width="24.140625" style="26" customWidth="1"/>
    <col min="8974" max="8979" width="10.28515625" style="26" customWidth="1"/>
    <col min="8980" max="9216" width="11.42578125" style="26"/>
    <col min="9217" max="9217" width="8" style="26" customWidth="1"/>
    <col min="9218" max="9218" width="60.140625" style="26" customWidth="1"/>
    <col min="9219" max="9219" width="9.140625" style="26" customWidth="1"/>
    <col min="9220" max="9220" width="12.7109375" style="26" customWidth="1"/>
    <col min="9221" max="9221" width="13.140625" style="26" customWidth="1"/>
    <col min="9222" max="9222" width="30.7109375" style="26" customWidth="1"/>
    <col min="9223" max="9223" width="4.5703125" style="26" customWidth="1"/>
    <col min="9224" max="9224" width="19.7109375" style="26" customWidth="1"/>
    <col min="9225" max="9225" width="12.5703125" style="26" customWidth="1"/>
    <col min="9226" max="9226" width="10.28515625" style="26" customWidth="1"/>
    <col min="9227" max="9227" width="12.5703125" style="26" customWidth="1"/>
    <col min="9228" max="9228" width="16.42578125" style="26" customWidth="1"/>
    <col min="9229" max="9229" width="24.140625" style="26" customWidth="1"/>
    <col min="9230" max="9235" width="10.28515625" style="26" customWidth="1"/>
    <col min="9236" max="9472" width="11.42578125" style="26"/>
    <col min="9473" max="9473" width="8" style="26" customWidth="1"/>
    <col min="9474" max="9474" width="60.140625" style="26" customWidth="1"/>
    <col min="9475" max="9475" width="9.140625" style="26" customWidth="1"/>
    <col min="9476" max="9476" width="12.7109375" style="26" customWidth="1"/>
    <col min="9477" max="9477" width="13.140625" style="26" customWidth="1"/>
    <col min="9478" max="9478" width="30.7109375" style="26" customWidth="1"/>
    <col min="9479" max="9479" width="4.5703125" style="26" customWidth="1"/>
    <col min="9480" max="9480" width="19.7109375" style="26" customWidth="1"/>
    <col min="9481" max="9481" width="12.5703125" style="26" customWidth="1"/>
    <col min="9482" max="9482" width="10.28515625" style="26" customWidth="1"/>
    <col min="9483" max="9483" width="12.5703125" style="26" customWidth="1"/>
    <col min="9484" max="9484" width="16.42578125" style="26" customWidth="1"/>
    <col min="9485" max="9485" width="24.140625" style="26" customWidth="1"/>
    <col min="9486" max="9491" width="10.28515625" style="26" customWidth="1"/>
    <col min="9492" max="9728" width="11.42578125" style="26"/>
    <col min="9729" max="9729" width="8" style="26" customWidth="1"/>
    <col min="9730" max="9730" width="60.140625" style="26" customWidth="1"/>
    <col min="9731" max="9731" width="9.140625" style="26" customWidth="1"/>
    <col min="9732" max="9732" width="12.7109375" style="26" customWidth="1"/>
    <col min="9733" max="9733" width="13.140625" style="26" customWidth="1"/>
    <col min="9734" max="9734" width="30.7109375" style="26" customWidth="1"/>
    <col min="9735" max="9735" width="4.5703125" style="26" customWidth="1"/>
    <col min="9736" max="9736" width="19.7109375" style="26" customWidth="1"/>
    <col min="9737" max="9737" width="12.5703125" style="26" customWidth="1"/>
    <col min="9738" max="9738" width="10.28515625" style="26" customWidth="1"/>
    <col min="9739" max="9739" width="12.5703125" style="26" customWidth="1"/>
    <col min="9740" max="9740" width="16.42578125" style="26" customWidth="1"/>
    <col min="9741" max="9741" width="24.140625" style="26" customWidth="1"/>
    <col min="9742" max="9747" width="10.28515625" style="26" customWidth="1"/>
    <col min="9748" max="9984" width="11.42578125" style="26"/>
    <col min="9985" max="9985" width="8" style="26" customWidth="1"/>
    <col min="9986" max="9986" width="60.140625" style="26" customWidth="1"/>
    <col min="9987" max="9987" width="9.140625" style="26" customWidth="1"/>
    <col min="9988" max="9988" width="12.7109375" style="26" customWidth="1"/>
    <col min="9989" max="9989" width="13.140625" style="26" customWidth="1"/>
    <col min="9990" max="9990" width="30.7109375" style="26" customWidth="1"/>
    <col min="9991" max="9991" width="4.5703125" style="26" customWidth="1"/>
    <col min="9992" max="9992" width="19.7109375" style="26" customWidth="1"/>
    <col min="9993" max="9993" width="12.5703125" style="26" customWidth="1"/>
    <col min="9994" max="9994" width="10.28515625" style="26" customWidth="1"/>
    <col min="9995" max="9995" width="12.5703125" style="26" customWidth="1"/>
    <col min="9996" max="9996" width="16.42578125" style="26" customWidth="1"/>
    <col min="9997" max="9997" width="24.140625" style="26" customWidth="1"/>
    <col min="9998" max="10003" width="10.28515625" style="26" customWidth="1"/>
    <col min="10004" max="10240" width="11.42578125" style="26"/>
    <col min="10241" max="10241" width="8" style="26" customWidth="1"/>
    <col min="10242" max="10242" width="60.140625" style="26" customWidth="1"/>
    <col min="10243" max="10243" width="9.140625" style="26" customWidth="1"/>
    <col min="10244" max="10244" width="12.7109375" style="26" customWidth="1"/>
    <col min="10245" max="10245" width="13.140625" style="26" customWidth="1"/>
    <col min="10246" max="10246" width="30.7109375" style="26" customWidth="1"/>
    <col min="10247" max="10247" width="4.5703125" style="26" customWidth="1"/>
    <col min="10248" max="10248" width="19.7109375" style="26" customWidth="1"/>
    <col min="10249" max="10249" width="12.5703125" style="26" customWidth="1"/>
    <col min="10250" max="10250" width="10.28515625" style="26" customWidth="1"/>
    <col min="10251" max="10251" width="12.5703125" style="26" customWidth="1"/>
    <col min="10252" max="10252" width="16.42578125" style="26" customWidth="1"/>
    <col min="10253" max="10253" width="24.140625" style="26" customWidth="1"/>
    <col min="10254" max="10259" width="10.28515625" style="26" customWidth="1"/>
    <col min="10260" max="10496" width="11.42578125" style="26"/>
    <col min="10497" max="10497" width="8" style="26" customWidth="1"/>
    <col min="10498" max="10498" width="60.140625" style="26" customWidth="1"/>
    <col min="10499" max="10499" width="9.140625" style="26" customWidth="1"/>
    <col min="10500" max="10500" width="12.7109375" style="26" customWidth="1"/>
    <col min="10501" max="10501" width="13.140625" style="26" customWidth="1"/>
    <col min="10502" max="10502" width="30.7109375" style="26" customWidth="1"/>
    <col min="10503" max="10503" width="4.5703125" style="26" customWidth="1"/>
    <col min="10504" max="10504" width="19.7109375" style="26" customWidth="1"/>
    <col min="10505" max="10505" width="12.5703125" style="26" customWidth="1"/>
    <col min="10506" max="10506" width="10.28515625" style="26" customWidth="1"/>
    <col min="10507" max="10507" width="12.5703125" style="26" customWidth="1"/>
    <col min="10508" max="10508" width="16.42578125" style="26" customWidth="1"/>
    <col min="10509" max="10509" width="24.140625" style="26" customWidth="1"/>
    <col min="10510" max="10515" width="10.28515625" style="26" customWidth="1"/>
    <col min="10516" max="10752" width="11.42578125" style="26"/>
    <col min="10753" max="10753" width="8" style="26" customWidth="1"/>
    <col min="10754" max="10754" width="60.140625" style="26" customWidth="1"/>
    <col min="10755" max="10755" width="9.140625" style="26" customWidth="1"/>
    <col min="10756" max="10756" width="12.7109375" style="26" customWidth="1"/>
    <col min="10757" max="10757" width="13.140625" style="26" customWidth="1"/>
    <col min="10758" max="10758" width="30.7109375" style="26" customWidth="1"/>
    <col min="10759" max="10759" width="4.5703125" style="26" customWidth="1"/>
    <col min="10760" max="10760" width="19.7109375" style="26" customWidth="1"/>
    <col min="10761" max="10761" width="12.5703125" style="26" customWidth="1"/>
    <col min="10762" max="10762" width="10.28515625" style="26" customWidth="1"/>
    <col min="10763" max="10763" width="12.5703125" style="26" customWidth="1"/>
    <col min="10764" max="10764" width="16.42578125" style="26" customWidth="1"/>
    <col min="10765" max="10765" width="24.140625" style="26" customWidth="1"/>
    <col min="10766" max="10771" width="10.28515625" style="26" customWidth="1"/>
    <col min="10772" max="11008" width="11.42578125" style="26"/>
    <col min="11009" max="11009" width="8" style="26" customWidth="1"/>
    <col min="11010" max="11010" width="60.140625" style="26" customWidth="1"/>
    <col min="11011" max="11011" width="9.140625" style="26" customWidth="1"/>
    <col min="11012" max="11012" width="12.7109375" style="26" customWidth="1"/>
    <col min="11013" max="11013" width="13.140625" style="26" customWidth="1"/>
    <col min="11014" max="11014" width="30.7109375" style="26" customWidth="1"/>
    <col min="11015" max="11015" width="4.5703125" style="26" customWidth="1"/>
    <col min="11016" max="11016" width="19.7109375" style="26" customWidth="1"/>
    <col min="11017" max="11017" width="12.5703125" style="26" customWidth="1"/>
    <col min="11018" max="11018" width="10.28515625" style="26" customWidth="1"/>
    <col min="11019" max="11019" width="12.5703125" style="26" customWidth="1"/>
    <col min="11020" max="11020" width="16.42578125" style="26" customWidth="1"/>
    <col min="11021" max="11021" width="24.140625" style="26" customWidth="1"/>
    <col min="11022" max="11027" width="10.28515625" style="26" customWidth="1"/>
    <col min="11028" max="11264" width="11.42578125" style="26"/>
    <col min="11265" max="11265" width="8" style="26" customWidth="1"/>
    <col min="11266" max="11266" width="60.140625" style="26" customWidth="1"/>
    <col min="11267" max="11267" width="9.140625" style="26" customWidth="1"/>
    <col min="11268" max="11268" width="12.7109375" style="26" customWidth="1"/>
    <col min="11269" max="11269" width="13.140625" style="26" customWidth="1"/>
    <col min="11270" max="11270" width="30.7109375" style="26" customWidth="1"/>
    <col min="11271" max="11271" width="4.5703125" style="26" customWidth="1"/>
    <col min="11272" max="11272" width="19.7109375" style="26" customWidth="1"/>
    <col min="11273" max="11273" width="12.5703125" style="26" customWidth="1"/>
    <col min="11274" max="11274" width="10.28515625" style="26" customWidth="1"/>
    <col min="11275" max="11275" width="12.5703125" style="26" customWidth="1"/>
    <col min="11276" max="11276" width="16.42578125" style="26" customWidth="1"/>
    <col min="11277" max="11277" width="24.140625" style="26" customWidth="1"/>
    <col min="11278" max="11283" width="10.28515625" style="26" customWidth="1"/>
    <col min="11284" max="11520" width="11.42578125" style="26"/>
    <col min="11521" max="11521" width="8" style="26" customWidth="1"/>
    <col min="11522" max="11522" width="60.140625" style="26" customWidth="1"/>
    <col min="11523" max="11523" width="9.140625" style="26" customWidth="1"/>
    <col min="11524" max="11524" width="12.7109375" style="26" customWidth="1"/>
    <col min="11525" max="11525" width="13.140625" style="26" customWidth="1"/>
    <col min="11526" max="11526" width="30.7109375" style="26" customWidth="1"/>
    <col min="11527" max="11527" width="4.5703125" style="26" customWidth="1"/>
    <col min="11528" max="11528" width="19.7109375" style="26" customWidth="1"/>
    <col min="11529" max="11529" width="12.5703125" style="26" customWidth="1"/>
    <col min="11530" max="11530" width="10.28515625" style="26" customWidth="1"/>
    <col min="11531" max="11531" width="12.5703125" style="26" customWidth="1"/>
    <col min="11532" max="11532" width="16.42578125" style="26" customWidth="1"/>
    <col min="11533" max="11533" width="24.140625" style="26" customWidth="1"/>
    <col min="11534" max="11539" width="10.28515625" style="26" customWidth="1"/>
    <col min="11540" max="11776" width="11.42578125" style="26"/>
    <col min="11777" max="11777" width="8" style="26" customWidth="1"/>
    <col min="11778" max="11778" width="60.140625" style="26" customWidth="1"/>
    <col min="11779" max="11779" width="9.140625" style="26" customWidth="1"/>
    <col min="11780" max="11780" width="12.7109375" style="26" customWidth="1"/>
    <col min="11781" max="11781" width="13.140625" style="26" customWidth="1"/>
    <col min="11782" max="11782" width="30.7109375" style="26" customWidth="1"/>
    <col min="11783" max="11783" width="4.5703125" style="26" customWidth="1"/>
    <col min="11784" max="11784" width="19.7109375" style="26" customWidth="1"/>
    <col min="11785" max="11785" width="12.5703125" style="26" customWidth="1"/>
    <col min="11786" max="11786" width="10.28515625" style="26" customWidth="1"/>
    <col min="11787" max="11787" width="12.5703125" style="26" customWidth="1"/>
    <col min="11788" max="11788" width="16.42578125" style="26" customWidth="1"/>
    <col min="11789" max="11789" width="24.140625" style="26" customWidth="1"/>
    <col min="11790" max="11795" width="10.28515625" style="26" customWidth="1"/>
    <col min="11796" max="12032" width="11.42578125" style="26"/>
    <col min="12033" max="12033" width="8" style="26" customWidth="1"/>
    <col min="12034" max="12034" width="60.140625" style="26" customWidth="1"/>
    <col min="12035" max="12035" width="9.140625" style="26" customWidth="1"/>
    <col min="12036" max="12036" width="12.7109375" style="26" customWidth="1"/>
    <col min="12037" max="12037" width="13.140625" style="26" customWidth="1"/>
    <col min="12038" max="12038" width="30.7109375" style="26" customWidth="1"/>
    <col min="12039" max="12039" width="4.5703125" style="26" customWidth="1"/>
    <col min="12040" max="12040" width="19.7109375" style="26" customWidth="1"/>
    <col min="12041" max="12041" width="12.5703125" style="26" customWidth="1"/>
    <col min="12042" max="12042" width="10.28515625" style="26" customWidth="1"/>
    <col min="12043" max="12043" width="12.5703125" style="26" customWidth="1"/>
    <col min="12044" max="12044" width="16.42578125" style="26" customWidth="1"/>
    <col min="12045" max="12045" width="24.140625" style="26" customWidth="1"/>
    <col min="12046" max="12051" width="10.28515625" style="26" customWidth="1"/>
    <col min="12052" max="12288" width="11.42578125" style="26"/>
    <col min="12289" max="12289" width="8" style="26" customWidth="1"/>
    <col min="12290" max="12290" width="60.140625" style="26" customWidth="1"/>
    <col min="12291" max="12291" width="9.140625" style="26" customWidth="1"/>
    <col min="12292" max="12292" width="12.7109375" style="26" customWidth="1"/>
    <col min="12293" max="12293" width="13.140625" style="26" customWidth="1"/>
    <col min="12294" max="12294" width="30.7109375" style="26" customWidth="1"/>
    <col min="12295" max="12295" width="4.5703125" style="26" customWidth="1"/>
    <col min="12296" max="12296" width="19.7109375" style="26" customWidth="1"/>
    <col min="12297" max="12297" width="12.5703125" style="26" customWidth="1"/>
    <col min="12298" max="12298" width="10.28515625" style="26" customWidth="1"/>
    <col min="12299" max="12299" width="12.5703125" style="26" customWidth="1"/>
    <col min="12300" max="12300" width="16.42578125" style="26" customWidth="1"/>
    <col min="12301" max="12301" width="24.140625" style="26" customWidth="1"/>
    <col min="12302" max="12307" width="10.28515625" style="26" customWidth="1"/>
    <col min="12308" max="12544" width="11.42578125" style="26"/>
    <col min="12545" max="12545" width="8" style="26" customWidth="1"/>
    <col min="12546" max="12546" width="60.140625" style="26" customWidth="1"/>
    <col min="12547" max="12547" width="9.140625" style="26" customWidth="1"/>
    <col min="12548" max="12548" width="12.7109375" style="26" customWidth="1"/>
    <col min="12549" max="12549" width="13.140625" style="26" customWidth="1"/>
    <col min="12550" max="12550" width="30.7109375" style="26" customWidth="1"/>
    <col min="12551" max="12551" width="4.5703125" style="26" customWidth="1"/>
    <col min="12552" max="12552" width="19.7109375" style="26" customWidth="1"/>
    <col min="12553" max="12553" width="12.5703125" style="26" customWidth="1"/>
    <col min="12554" max="12554" width="10.28515625" style="26" customWidth="1"/>
    <col min="12555" max="12555" width="12.5703125" style="26" customWidth="1"/>
    <col min="12556" max="12556" width="16.42578125" style="26" customWidth="1"/>
    <col min="12557" max="12557" width="24.140625" style="26" customWidth="1"/>
    <col min="12558" max="12563" width="10.28515625" style="26" customWidth="1"/>
    <col min="12564" max="12800" width="11.42578125" style="26"/>
    <col min="12801" max="12801" width="8" style="26" customWidth="1"/>
    <col min="12802" max="12802" width="60.140625" style="26" customWidth="1"/>
    <col min="12803" max="12803" width="9.140625" style="26" customWidth="1"/>
    <col min="12804" max="12804" width="12.7109375" style="26" customWidth="1"/>
    <col min="12805" max="12805" width="13.140625" style="26" customWidth="1"/>
    <col min="12806" max="12806" width="30.7109375" style="26" customWidth="1"/>
    <col min="12807" max="12807" width="4.5703125" style="26" customWidth="1"/>
    <col min="12808" max="12808" width="19.7109375" style="26" customWidth="1"/>
    <col min="12809" max="12809" width="12.5703125" style="26" customWidth="1"/>
    <col min="12810" max="12810" width="10.28515625" style="26" customWidth="1"/>
    <col min="12811" max="12811" width="12.5703125" style="26" customWidth="1"/>
    <col min="12812" max="12812" width="16.42578125" style="26" customWidth="1"/>
    <col min="12813" max="12813" width="24.140625" style="26" customWidth="1"/>
    <col min="12814" max="12819" width="10.28515625" style="26" customWidth="1"/>
    <col min="12820" max="13056" width="11.42578125" style="26"/>
    <col min="13057" max="13057" width="8" style="26" customWidth="1"/>
    <col min="13058" max="13058" width="60.140625" style="26" customWidth="1"/>
    <col min="13059" max="13059" width="9.140625" style="26" customWidth="1"/>
    <col min="13060" max="13060" width="12.7109375" style="26" customWidth="1"/>
    <col min="13061" max="13061" width="13.140625" style="26" customWidth="1"/>
    <col min="13062" max="13062" width="30.7109375" style="26" customWidth="1"/>
    <col min="13063" max="13063" width="4.5703125" style="26" customWidth="1"/>
    <col min="13064" max="13064" width="19.7109375" style="26" customWidth="1"/>
    <col min="13065" max="13065" width="12.5703125" style="26" customWidth="1"/>
    <col min="13066" max="13066" width="10.28515625" style="26" customWidth="1"/>
    <col min="13067" max="13067" width="12.5703125" style="26" customWidth="1"/>
    <col min="13068" max="13068" width="16.42578125" style="26" customWidth="1"/>
    <col min="13069" max="13069" width="24.140625" style="26" customWidth="1"/>
    <col min="13070" max="13075" width="10.28515625" style="26" customWidth="1"/>
    <col min="13076" max="13312" width="11.42578125" style="26"/>
    <col min="13313" max="13313" width="8" style="26" customWidth="1"/>
    <col min="13314" max="13314" width="60.140625" style="26" customWidth="1"/>
    <col min="13315" max="13315" width="9.140625" style="26" customWidth="1"/>
    <col min="13316" max="13316" width="12.7109375" style="26" customWidth="1"/>
    <col min="13317" max="13317" width="13.140625" style="26" customWidth="1"/>
    <col min="13318" max="13318" width="30.7109375" style="26" customWidth="1"/>
    <col min="13319" max="13319" width="4.5703125" style="26" customWidth="1"/>
    <col min="13320" max="13320" width="19.7109375" style="26" customWidth="1"/>
    <col min="13321" max="13321" width="12.5703125" style="26" customWidth="1"/>
    <col min="13322" max="13322" width="10.28515625" style="26" customWidth="1"/>
    <col min="13323" max="13323" width="12.5703125" style="26" customWidth="1"/>
    <col min="13324" max="13324" width="16.42578125" style="26" customWidth="1"/>
    <col min="13325" max="13325" width="24.140625" style="26" customWidth="1"/>
    <col min="13326" max="13331" width="10.28515625" style="26" customWidth="1"/>
    <col min="13332" max="13568" width="11.42578125" style="26"/>
    <col min="13569" max="13569" width="8" style="26" customWidth="1"/>
    <col min="13570" max="13570" width="60.140625" style="26" customWidth="1"/>
    <col min="13571" max="13571" width="9.140625" style="26" customWidth="1"/>
    <col min="13572" max="13572" width="12.7109375" style="26" customWidth="1"/>
    <col min="13573" max="13573" width="13.140625" style="26" customWidth="1"/>
    <col min="13574" max="13574" width="30.7109375" style="26" customWidth="1"/>
    <col min="13575" max="13575" width="4.5703125" style="26" customWidth="1"/>
    <col min="13576" max="13576" width="19.7109375" style="26" customWidth="1"/>
    <col min="13577" max="13577" width="12.5703125" style="26" customWidth="1"/>
    <col min="13578" max="13578" width="10.28515625" style="26" customWidth="1"/>
    <col min="13579" max="13579" width="12.5703125" style="26" customWidth="1"/>
    <col min="13580" max="13580" width="16.42578125" style="26" customWidth="1"/>
    <col min="13581" max="13581" width="24.140625" style="26" customWidth="1"/>
    <col min="13582" max="13587" width="10.28515625" style="26" customWidth="1"/>
    <col min="13588" max="13824" width="11.42578125" style="26"/>
    <col min="13825" max="13825" width="8" style="26" customWidth="1"/>
    <col min="13826" max="13826" width="60.140625" style="26" customWidth="1"/>
    <col min="13827" max="13827" width="9.140625" style="26" customWidth="1"/>
    <col min="13828" max="13828" width="12.7109375" style="26" customWidth="1"/>
    <col min="13829" max="13829" width="13.140625" style="26" customWidth="1"/>
    <col min="13830" max="13830" width="30.7109375" style="26" customWidth="1"/>
    <col min="13831" max="13831" width="4.5703125" style="26" customWidth="1"/>
    <col min="13832" max="13832" width="19.7109375" style="26" customWidth="1"/>
    <col min="13833" max="13833" width="12.5703125" style="26" customWidth="1"/>
    <col min="13834" max="13834" width="10.28515625" style="26" customWidth="1"/>
    <col min="13835" max="13835" width="12.5703125" style="26" customWidth="1"/>
    <col min="13836" max="13836" width="16.42578125" style="26" customWidth="1"/>
    <col min="13837" max="13837" width="24.140625" style="26" customWidth="1"/>
    <col min="13838" max="13843" width="10.28515625" style="26" customWidth="1"/>
    <col min="13844" max="14080" width="11.42578125" style="26"/>
    <col min="14081" max="14081" width="8" style="26" customWidth="1"/>
    <col min="14082" max="14082" width="60.140625" style="26" customWidth="1"/>
    <col min="14083" max="14083" width="9.140625" style="26" customWidth="1"/>
    <col min="14084" max="14084" width="12.7109375" style="26" customWidth="1"/>
    <col min="14085" max="14085" width="13.140625" style="26" customWidth="1"/>
    <col min="14086" max="14086" width="30.7109375" style="26" customWidth="1"/>
    <col min="14087" max="14087" width="4.5703125" style="26" customWidth="1"/>
    <col min="14088" max="14088" width="19.7109375" style="26" customWidth="1"/>
    <col min="14089" max="14089" width="12.5703125" style="26" customWidth="1"/>
    <col min="14090" max="14090" width="10.28515625" style="26" customWidth="1"/>
    <col min="14091" max="14091" width="12.5703125" style="26" customWidth="1"/>
    <col min="14092" max="14092" width="16.42578125" style="26" customWidth="1"/>
    <col min="14093" max="14093" width="24.140625" style="26" customWidth="1"/>
    <col min="14094" max="14099" width="10.28515625" style="26" customWidth="1"/>
    <col min="14100" max="14336" width="11.42578125" style="26"/>
    <col min="14337" max="14337" width="8" style="26" customWidth="1"/>
    <col min="14338" max="14338" width="60.140625" style="26" customWidth="1"/>
    <col min="14339" max="14339" width="9.140625" style="26" customWidth="1"/>
    <col min="14340" max="14340" width="12.7109375" style="26" customWidth="1"/>
    <col min="14341" max="14341" width="13.140625" style="26" customWidth="1"/>
    <col min="14342" max="14342" width="30.7109375" style="26" customWidth="1"/>
    <col min="14343" max="14343" width="4.5703125" style="26" customWidth="1"/>
    <col min="14344" max="14344" width="19.7109375" style="26" customWidth="1"/>
    <col min="14345" max="14345" width="12.5703125" style="26" customWidth="1"/>
    <col min="14346" max="14346" width="10.28515625" style="26" customWidth="1"/>
    <col min="14347" max="14347" width="12.5703125" style="26" customWidth="1"/>
    <col min="14348" max="14348" width="16.42578125" style="26" customWidth="1"/>
    <col min="14349" max="14349" width="24.140625" style="26" customWidth="1"/>
    <col min="14350" max="14355" width="10.28515625" style="26" customWidth="1"/>
    <col min="14356" max="14592" width="11.42578125" style="26"/>
    <col min="14593" max="14593" width="8" style="26" customWidth="1"/>
    <col min="14594" max="14594" width="60.140625" style="26" customWidth="1"/>
    <col min="14595" max="14595" width="9.140625" style="26" customWidth="1"/>
    <col min="14596" max="14596" width="12.7109375" style="26" customWidth="1"/>
    <col min="14597" max="14597" width="13.140625" style="26" customWidth="1"/>
    <col min="14598" max="14598" width="30.7109375" style="26" customWidth="1"/>
    <col min="14599" max="14599" width="4.5703125" style="26" customWidth="1"/>
    <col min="14600" max="14600" width="19.7109375" style="26" customWidth="1"/>
    <col min="14601" max="14601" width="12.5703125" style="26" customWidth="1"/>
    <col min="14602" max="14602" width="10.28515625" style="26" customWidth="1"/>
    <col min="14603" max="14603" width="12.5703125" style="26" customWidth="1"/>
    <col min="14604" max="14604" width="16.42578125" style="26" customWidth="1"/>
    <col min="14605" max="14605" width="24.140625" style="26" customWidth="1"/>
    <col min="14606" max="14611" width="10.28515625" style="26" customWidth="1"/>
    <col min="14612" max="14848" width="11.42578125" style="26"/>
    <col min="14849" max="14849" width="8" style="26" customWidth="1"/>
    <col min="14850" max="14850" width="60.140625" style="26" customWidth="1"/>
    <col min="14851" max="14851" width="9.140625" style="26" customWidth="1"/>
    <col min="14852" max="14852" width="12.7109375" style="26" customWidth="1"/>
    <col min="14853" max="14853" width="13.140625" style="26" customWidth="1"/>
    <col min="14854" max="14854" width="30.7109375" style="26" customWidth="1"/>
    <col min="14855" max="14855" width="4.5703125" style="26" customWidth="1"/>
    <col min="14856" max="14856" width="19.7109375" style="26" customWidth="1"/>
    <col min="14857" max="14857" width="12.5703125" style="26" customWidth="1"/>
    <col min="14858" max="14858" width="10.28515625" style="26" customWidth="1"/>
    <col min="14859" max="14859" width="12.5703125" style="26" customWidth="1"/>
    <col min="14860" max="14860" width="16.42578125" style="26" customWidth="1"/>
    <col min="14861" max="14861" width="24.140625" style="26" customWidth="1"/>
    <col min="14862" max="14867" width="10.28515625" style="26" customWidth="1"/>
    <col min="14868" max="15104" width="11.42578125" style="26"/>
    <col min="15105" max="15105" width="8" style="26" customWidth="1"/>
    <col min="15106" max="15106" width="60.140625" style="26" customWidth="1"/>
    <col min="15107" max="15107" width="9.140625" style="26" customWidth="1"/>
    <col min="15108" max="15108" width="12.7109375" style="26" customWidth="1"/>
    <col min="15109" max="15109" width="13.140625" style="26" customWidth="1"/>
    <col min="15110" max="15110" width="30.7109375" style="26" customWidth="1"/>
    <col min="15111" max="15111" width="4.5703125" style="26" customWidth="1"/>
    <col min="15112" max="15112" width="19.7109375" style="26" customWidth="1"/>
    <col min="15113" max="15113" width="12.5703125" style="26" customWidth="1"/>
    <col min="15114" max="15114" width="10.28515625" style="26" customWidth="1"/>
    <col min="15115" max="15115" width="12.5703125" style="26" customWidth="1"/>
    <col min="15116" max="15116" width="16.42578125" style="26" customWidth="1"/>
    <col min="15117" max="15117" width="24.140625" style="26" customWidth="1"/>
    <col min="15118" max="15123" width="10.28515625" style="26" customWidth="1"/>
    <col min="15124" max="15360" width="11.42578125" style="26"/>
    <col min="15361" max="15361" width="8" style="26" customWidth="1"/>
    <col min="15362" max="15362" width="60.140625" style="26" customWidth="1"/>
    <col min="15363" max="15363" width="9.140625" style="26" customWidth="1"/>
    <col min="15364" max="15364" width="12.7109375" style="26" customWidth="1"/>
    <col min="15365" max="15365" width="13.140625" style="26" customWidth="1"/>
    <col min="15366" max="15366" width="30.7109375" style="26" customWidth="1"/>
    <col min="15367" max="15367" width="4.5703125" style="26" customWidth="1"/>
    <col min="15368" max="15368" width="19.7109375" style="26" customWidth="1"/>
    <col min="15369" max="15369" width="12.5703125" style="26" customWidth="1"/>
    <col min="15370" max="15370" width="10.28515625" style="26" customWidth="1"/>
    <col min="15371" max="15371" width="12.5703125" style="26" customWidth="1"/>
    <col min="15372" max="15372" width="16.42578125" style="26" customWidth="1"/>
    <col min="15373" max="15373" width="24.140625" style="26" customWidth="1"/>
    <col min="15374" max="15379" width="10.28515625" style="26" customWidth="1"/>
    <col min="15380" max="15616" width="11.42578125" style="26"/>
    <col min="15617" max="15617" width="8" style="26" customWidth="1"/>
    <col min="15618" max="15618" width="60.140625" style="26" customWidth="1"/>
    <col min="15619" max="15619" width="9.140625" style="26" customWidth="1"/>
    <col min="15620" max="15620" width="12.7109375" style="26" customWidth="1"/>
    <col min="15621" max="15621" width="13.140625" style="26" customWidth="1"/>
    <col min="15622" max="15622" width="30.7109375" style="26" customWidth="1"/>
    <col min="15623" max="15623" width="4.5703125" style="26" customWidth="1"/>
    <col min="15624" max="15624" width="19.7109375" style="26" customWidth="1"/>
    <col min="15625" max="15625" width="12.5703125" style="26" customWidth="1"/>
    <col min="15626" max="15626" width="10.28515625" style="26" customWidth="1"/>
    <col min="15627" max="15627" width="12.5703125" style="26" customWidth="1"/>
    <col min="15628" max="15628" width="16.42578125" style="26" customWidth="1"/>
    <col min="15629" max="15629" width="24.140625" style="26" customWidth="1"/>
    <col min="15630" max="15635" width="10.28515625" style="26" customWidth="1"/>
    <col min="15636" max="15872" width="11.42578125" style="26"/>
    <col min="15873" max="15873" width="8" style="26" customWidth="1"/>
    <col min="15874" max="15874" width="60.140625" style="26" customWidth="1"/>
    <col min="15875" max="15875" width="9.140625" style="26" customWidth="1"/>
    <col min="15876" max="15876" width="12.7109375" style="26" customWidth="1"/>
    <col min="15877" max="15877" width="13.140625" style="26" customWidth="1"/>
    <col min="15878" max="15878" width="30.7109375" style="26" customWidth="1"/>
    <col min="15879" max="15879" width="4.5703125" style="26" customWidth="1"/>
    <col min="15880" max="15880" width="19.7109375" style="26" customWidth="1"/>
    <col min="15881" max="15881" width="12.5703125" style="26" customWidth="1"/>
    <col min="15882" max="15882" width="10.28515625" style="26" customWidth="1"/>
    <col min="15883" max="15883" width="12.5703125" style="26" customWidth="1"/>
    <col min="15884" max="15884" width="16.42578125" style="26" customWidth="1"/>
    <col min="15885" max="15885" width="24.140625" style="26" customWidth="1"/>
    <col min="15886" max="15891" width="10.28515625" style="26" customWidth="1"/>
    <col min="15892" max="16128" width="11.42578125" style="26"/>
    <col min="16129" max="16129" width="8" style="26" customWidth="1"/>
    <col min="16130" max="16130" width="60.140625" style="26" customWidth="1"/>
    <col min="16131" max="16131" width="9.140625" style="26" customWidth="1"/>
    <col min="16132" max="16132" width="12.7109375" style="26" customWidth="1"/>
    <col min="16133" max="16133" width="13.140625" style="26" customWidth="1"/>
    <col min="16134" max="16134" width="30.7109375" style="26" customWidth="1"/>
    <col min="16135" max="16135" width="4.5703125" style="26" customWidth="1"/>
    <col min="16136" max="16136" width="19.7109375" style="26" customWidth="1"/>
    <col min="16137" max="16137" width="12.5703125" style="26" customWidth="1"/>
    <col min="16138" max="16138" width="10.28515625" style="26" customWidth="1"/>
    <col min="16139" max="16139" width="12.5703125" style="26" customWidth="1"/>
    <col min="16140" max="16140" width="16.42578125" style="26" customWidth="1"/>
    <col min="16141" max="16141" width="24.140625" style="26" customWidth="1"/>
    <col min="16142" max="16147" width="10.28515625" style="26" customWidth="1"/>
    <col min="16148" max="16384" width="11.42578125" style="26"/>
  </cols>
  <sheetData>
    <row r="1" spans="1:29" ht="12.75" customHeight="1" thickBot="1" x14ac:dyDescent="0.25">
      <c r="G1" s="145" t="s">
        <v>89</v>
      </c>
      <c r="H1" s="146"/>
    </row>
    <row r="2" spans="1:29" s="30" customFormat="1" ht="24" customHeight="1" thickBot="1" x14ac:dyDescent="0.25">
      <c r="A2" s="29"/>
      <c r="B2" s="84"/>
      <c r="C2" s="31"/>
      <c r="D2" s="32"/>
      <c r="G2" s="33"/>
      <c r="H2" s="33"/>
    </row>
    <row r="3" spans="1:29" ht="18.75" customHeight="1" x14ac:dyDescent="0.2">
      <c r="B3" s="112" t="s">
        <v>113</v>
      </c>
      <c r="C3" s="147" t="s">
        <v>90</v>
      </c>
      <c r="D3" s="148"/>
      <c r="E3" s="148"/>
      <c r="F3" s="148"/>
      <c r="G3" s="148"/>
      <c r="H3" s="149"/>
      <c r="M3" s="34"/>
    </row>
    <row r="4" spans="1:29" ht="18.75" customHeight="1" thickBot="1" x14ac:dyDescent="0.25">
      <c r="B4" s="112" t="s">
        <v>91</v>
      </c>
      <c r="C4" s="150"/>
      <c r="D4" s="151"/>
      <c r="E4" s="151"/>
      <c r="F4" s="151"/>
      <c r="G4" s="151"/>
      <c r="H4" s="152"/>
      <c r="M4" s="34"/>
    </row>
    <row r="5" spans="1:29" ht="13.5" customHeight="1" thickBot="1" x14ac:dyDescent="0.25">
      <c r="C5" s="76" t="s">
        <v>92</v>
      </c>
      <c r="D5" s="77"/>
      <c r="E5" s="78"/>
      <c r="F5" s="79"/>
      <c r="G5" s="223" t="str">
        <f>IF(+datos!B10="","",+datos!B10)</f>
        <v/>
      </c>
      <c r="H5" s="224"/>
      <c r="M5" s="35"/>
    </row>
    <row r="6" spans="1:29" ht="12" customHeight="1" thickBot="1" x14ac:dyDescent="0.25">
      <c r="A6" s="83" t="str">
        <f>CONCATENATE("LICITACIÓN No.: ",+datos!B1)</f>
        <v xml:space="preserve">LICITACIÓN No.: </v>
      </c>
      <c r="B6" s="82"/>
      <c r="C6" s="118" t="s">
        <v>201</v>
      </c>
      <c r="D6" s="121" t="str">
        <f>IF(+datos!B6="","",+datos!B6)</f>
        <v/>
      </c>
      <c r="E6" s="119" t="s">
        <v>202</v>
      </c>
      <c r="F6" s="123" t="str">
        <f>IF(+datos!B7="","",+datos!B7)</f>
        <v/>
      </c>
      <c r="G6" s="119" t="s">
        <v>203</v>
      </c>
      <c r="H6" s="120" t="str">
        <f>CONCATENATE(+datos!B8, " DIAS NATURALES.")</f>
        <v>150 DIAS NATURALES.</v>
      </c>
    </row>
    <row r="7" spans="1:29" ht="24" customHeight="1" x14ac:dyDescent="0.2">
      <c r="A7" s="162" t="str">
        <f>+datos!B9</f>
        <v>TERMINACION DE 159(CIENTO CINCUENTA Y NUEVE) RECAMARAS ADICIONALES  DE 16.65 M2 EN AREA URBANA  A BASE DE LOSA DE CIMENTACIÓN, MUROS DE BLOCK, TECHO DE VIGUETA E INSTALACIONES ELÉCTRICAS, EN  LOCALIDADES DEL MUNICIPIO DE ETCHOJOA Y HERMOSILLO, SONORA.</v>
      </c>
      <c r="B7" s="163"/>
      <c r="C7" s="153" t="s">
        <v>204</v>
      </c>
      <c r="D7" s="154"/>
      <c r="E7" s="154"/>
      <c r="F7" s="155"/>
      <c r="G7" s="153" t="s">
        <v>205</v>
      </c>
      <c r="H7" s="155"/>
    </row>
    <row r="8" spans="1:29" ht="32.25" customHeight="1" thickBot="1" x14ac:dyDescent="0.25">
      <c r="A8" s="164"/>
      <c r="B8" s="165"/>
      <c r="C8" s="159"/>
      <c r="D8" s="160"/>
      <c r="E8" s="160"/>
      <c r="F8" s="161"/>
      <c r="G8" s="159"/>
      <c r="H8" s="161"/>
    </row>
    <row r="9" spans="1:29" ht="3.75" customHeight="1" thickTop="1" thickBot="1" x14ac:dyDescent="0.25"/>
    <row r="10" spans="1:29" ht="16.5" customHeight="1" thickTop="1" thickBot="1" x14ac:dyDescent="0.25">
      <c r="A10" s="142" t="s">
        <v>94</v>
      </c>
      <c r="B10" s="143"/>
      <c r="C10" s="144"/>
      <c r="D10" s="142" t="s">
        <v>95</v>
      </c>
      <c r="E10" s="143"/>
      <c r="F10" s="143"/>
      <c r="G10" s="143"/>
      <c r="H10" s="144"/>
      <c r="I10" s="36"/>
      <c r="J10" s="36"/>
    </row>
    <row r="11" spans="1:29" ht="39" customHeight="1" thickTop="1" thickBot="1" x14ac:dyDescent="0.5">
      <c r="A11" s="37" t="s">
        <v>96</v>
      </c>
      <c r="B11" s="37" t="s">
        <v>97</v>
      </c>
      <c r="C11" s="37" t="s">
        <v>98</v>
      </c>
      <c r="D11" s="38" t="s">
        <v>99</v>
      </c>
      <c r="E11" s="37" t="s">
        <v>100</v>
      </c>
      <c r="F11" s="37" t="s">
        <v>101</v>
      </c>
      <c r="G11" s="171" t="s">
        <v>102</v>
      </c>
      <c r="H11" s="172"/>
      <c r="I11" s="92">
        <f>+datos!B4</f>
        <v>159</v>
      </c>
      <c r="J11" s="91"/>
    </row>
    <row r="12" spans="1:29" ht="3.95" customHeight="1" thickTop="1" thickBot="1" x14ac:dyDescent="0.25">
      <c r="D12" s="39"/>
      <c r="E12" s="40"/>
      <c r="J12" s="41"/>
      <c r="K12" s="41"/>
      <c r="L12" s="41"/>
      <c r="M12" s="41"/>
      <c r="N12" s="41"/>
      <c r="O12" s="41"/>
      <c r="P12" s="41"/>
      <c r="Q12" s="41"/>
      <c r="R12" s="41"/>
      <c r="S12" s="41"/>
      <c r="T12" s="41"/>
    </row>
    <row r="13" spans="1:29" ht="12.75" thickBot="1" x14ac:dyDescent="0.25">
      <c r="A13" s="166" t="s">
        <v>103</v>
      </c>
      <c r="B13" s="167"/>
      <c r="C13" s="168"/>
      <c r="D13" s="169" t="s">
        <v>104</v>
      </c>
      <c r="E13" s="170"/>
      <c r="F13" s="170"/>
      <c r="G13" s="170"/>
      <c r="H13" s="170"/>
      <c r="J13" s="41"/>
      <c r="T13" s="41"/>
    </row>
    <row r="14" spans="1:29" s="43" customFormat="1" x14ac:dyDescent="0.25">
      <c r="A14" s="100" t="str">
        <f>+Hoja4!C3</f>
        <v>PC-01U</v>
      </c>
      <c r="B14" s="102" t="s">
        <v>7</v>
      </c>
      <c r="C14" s="103" t="str">
        <f>+Hoja4!E3</f>
        <v>M2</v>
      </c>
      <c r="D14" s="113">
        <v>631.79</v>
      </c>
      <c r="E14" s="105">
        <f>+'PRE 159 (2)'!G6</f>
        <v>0</v>
      </c>
      <c r="F14" s="102"/>
      <c r="G14" s="221">
        <f t="shared" ref="G14:G17" si="0">D14*E14</f>
        <v>0</v>
      </c>
      <c r="H14" s="222"/>
      <c r="I14" s="127">
        <f>+OPUS!G3</f>
        <v>16.649999999999999</v>
      </c>
      <c r="J14" s="107">
        <v>44.56</v>
      </c>
      <c r="K14" s="108">
        <f>+I14*$I$11</f>
        <v>2647.35</v>
      </c>
      <c r="T14" s="108"/>
      <c r="U14" s="108"/>
      <c r="V14" s="108"/>
      <c r="W14" s="108"/>
      <c r="X14" s="106"/>
      <c r="Y14" s="108"/>
      <c r="Z14" s="108"/>
      <c r="AA14" s="108"/>
      <c r="AB14" s="108"/>
      <c r="AC14" s="109"/>
    </row>
    <row r="15" spans="1:29" s="43" customFormat="1" ht="34.5" customHeight="1" x14ac:dyDescent="0.25">
      <c r="A15" s="101" t="str">
        <f>+Hoja4!C4</f>
        <v>PC-02U</v>
      </c>
      <c r="B15" s="110" t="s">
        <v>10</v>
      </c>
      <c r="C15" s="111" t="str">
        <f>+Hoja4!E4</f>
        <v>M3</v>
      </c>
      <c r="D15" s="113">
        <v>9.8800000000000008</v>
      </c>
      <c r="E15" s="105">
        <f>+'PRE 159 (2)'!G7</f>
        <v>0</v>
      </c>
      <c r="F15" s="110"/>
      <c r="G15" s="221">
        <f t="shared" si="0"/>
        <v>0</v>
      </c>
      <c r="H15" s="222"/>
      <c r="I15" s="127">
        <f>+OPUS!G4</f>
        <v>0.26</v>
      </c>
      <c r="J15" s="104">
        <v>9.8800000000000008</v>
      </c>
      <c r="K15" s="108">
        <f t="shared" ref="K15:K17" si="1">+I15*$I$11</f>
        <v>41.34</v>
      </c>
      <c r="T15" s="108"/>
      <c r="U15" s="108"/>
      <c r="V15" s="108"/>
      <c r="W15" s="108"/>
      <c r="X15" s="106"/>
      <c r="Y15" s="108"/>
      <c r="Z15" s="108"/>
      <c r="AA15" s="108"/>
      <c r="AB15" s="108"/>
      <c r="AC15" s="109"/>
    </row>
    <row r="16" spans="1:29" s="43" customFormat="1" ht="97.5" customHeight="1" x14ac:dyDescent="0.25">
      <c r="A16" s="101" t="str">
        <f>+Hoja4!C5</f>
        <v>PC-05U</v>
      </c>
      <c r="B16" s="110" t="s">
        <v>219</v>
      </c>
      <c r="C16" s="111" t="str">
        <f>+Hoja4!E5</f>
        <v>M2</v>
      </c>
      <c r="D16" s="113">
        <v>631.79</v>
      </c>
      <c r="E16" s="105">
        <f>+'PRE 159 (2)'!G8</f>
        <v>0</v>
      </c>
      <c r="F16" s="110"/>
      <c r="G16" s="221">
        <f t="shared" si="0"/>
        <v>0</v>
      </c>
      <c r="H16" s="222"/>
      <c r="I16" s="127">
        <f>+OPUS!G5</f>
        <v>16.649999999999999</v>
      </c>
      <c r="J16" s="104">
        <v>8.91</v>
      </c>
      <c r="K16" s="108">
        <f t="shared" si="1"/>
        <v>2647.35</v>
      </c>
      <c r="T16" s="108"/>
      <c r="U16" s="108"/>
      <c r="V16" s="108"/>
      <c r="W16" s="108"/>
      <c r="X16" s="106"/>
      <c r="Y16" s="108"/>
      <c r="Z16" s="108"/>
      <c r="AA16" s="108"/>
      <c r="AB16" s="108"/>
      <c r="AC16" s="109"/>
    </row>
    <row r="17" spans="1:29" s="43" customFormat="1" ht="55.7" customHeight="1" x14ac:dyDescent="0.25">
      <c r="A17" s="101" t="str">
        <f>+Hoja4!C6</f>
        <v>PC-06U</v>
      </c>
      <c r="B17" s="110" t="s">
        <v>221</v>
      </c>
      <c r="C17" s="111" t="str">
        <f>+Hoja4!E6</f>
        <v>Ml</v>
      </c>
      <c r="D17" s="113">
        <v>782.12</v>
      </c>
      <c r="E17" s="105">
        <f>+'PRE 159 (2)'!G9</f>
        <v>0</v>
      </c>
      <c r="F17" s="110"/>
      <c r="G17" s="221">
        <f t="shared" si="0"/>
        <v>0</v>
      </c>
      <c r="H17" s="222"/>
      <c r="I17" s="127">
        <f>+OPUS!G6</f>
        <v>13.98</v>
      </c>
      <c r="J17" s="104">
        <v>8.91</v>
      </c>
      <c r="K17" s="108">
        <f t="shared" si="1"/>
        <v>2222.8200000000002</v>
      </c>
      <c r="T17" s="108"/>
      <c r="U17" s="108"/>
      <c r="V17" s="108"/>
      <c r="W17" s="108"/>
      <c r="X17" s="106"/>
      <c r="Y17" s="108"/>
      <c r="Z17" s="108"/>
      <c r="AA17" s="108"/>
      <c r="AB17" s="108"/>
      <c r="AC17" s="109"/>
    </row>
    <row r="18" spans="1:29" ht="13.5" customHeight="1" thickBot="1" x14ac:dyDescent="0.25">
      <c r="A18" s="27"/>
      <c r="D18" s="180" t="s">
        <v>103</v>
      </c>
      <c r="E18" s="181"/>
      <c r="F18" s="182"/>
      <c r="G18" s="183">
        <f>+SUM(G14:H17)</f>
        <v>0</v>
      </c>
      <c r="H18" s="184"/>
      <c r="I18" s="44"/>
      <c r="J18" s="41"/>
      <c r="K18" s="41"/>
      <c r="L18" s="41"/>
      <c r="M18" s="41"/>
      <c r="N18" s="41"/>
      <c r="O18" s="41"/>
      <c r="P18" s="41"/>
      <c r="Q18" s="41"/>
      <c r="R18" s="41"/>
      <c r="S18" s="42"/>
      <c r="T18" s="41"/>
      <c r="U18" s="43"/>
    </row>
    <row r="19" spans="1:29" ht="12.75" customHeight="1" thickBot="1" x14ac:dyDescent="0.25">
      <c r="A19" s="27"/>
      <c r="D19" s="46"/>
      <c r="E19" s="47"/>
      <c r="F19" s="47"/>
      <c r="G19" s="47"/>
      <c r="H19" s="48"/>
      <c r="I19" s="44"/>
      <c r="J19" s="41"/>
      <c r="K19" s="41"/>
      <c r="L19" s="41"/>
      <c r="M19" s="41"/>
      <c r="N19" s="41"/>
      <c r="O19" s="41"/>
      <c r="P19" s="42"/>
      <c r="Q19" s="41"/>
      <c r="R19" s="41"/>
      <c r="S19" s="42"/>
      <c r="T19" s="41"/>
    </row>
    <row r="20" spans="1:29" ht="3.75" customHeight="1" thickBot="1" x14ac:dyDescent="0.25">
      <c r="A20" s="27"/>
      <c r="E20" s="45"/>
      <c r="F20" s="45"/>
      <c r="G20" s="49"/>
      <c r="H20" s="49"/>
      <c r="I20" s="44"/>
      <c r="J20" s="41"/>
      <c r="K20" s="41"/>
      <c r="L20" s="41"/>
      <c r="M20" s="41"/>
      <c r="N20" s="41"/>
      <c r="O20" s="41"/>
      <c r="P20" s="42"/>
      <c r="Q20" s="41"/>
      <c r="R20" s="41"/>
      <c r="S20" s="42"/>
      <c r="T20" s="41"/>
    </row>
    <row r="21" spans="1:29" ht="12.75" thickBot="1" x14ac:dyDescent="0.25">
      <c r="A21" s="166" t="s">
        <v>105</v>
      </c>
      <c r="B21" s="167"/>
      <c r="C21" s="168"/>
      <c r="D21" s="169"/>
      <c r="E21" s="170"/>
      <c r="F21" s="170"/>
      <c r="G21" s="170"/>
      <c r="H21" s="170"/>
      <c r="I21" s="44"/>
      <c r="J21" s="41"/>
      <c r="T21" s="41"/>
    </row>
    <row r="22" spans="1:29" s="43" customFormat="1" ht="64.5" customHeight="1" x14ac:dyDescent="0.25">
      <c r="A22" s="100" t="str">
        <f>+Hoja4!C9</f>
        <v>MC-01U</v>
      </c>
      <c r="B22" s="102" t="s">
        <v>224</v>
      </c>
      <c r="C22" s="103" t="str">
        <f>+Hoja4!E9</f>
        <v>M2</v>
      </c>
      <c r="D22" s="113">
        <v>1857.73</v>
      </c>
      <c r="E22" s="105">
        <f>+'PRE 159 (2)'!G11</f>
        <v>0</v>
      </c>
      <c r="F22" s="102"/>
      <c r="G22" s="221">
        <f t="shared" ref="G22:G24" si="2">D22*E22</f>
        <v>0</v>
      </c>
      <c r="H22" s="222"/>
      <c r="I22" s="127">
        <f>+OPUS!G8</f>
        <v>32.06</v>
      </c>
      <c r="J22" s="107">
        <v>79.680000000000007</v>
      </c>
      <c r="K22" s="108">
        <f t="shared" ref="K22:K24" si="3">+I22*$I$11</f>
        <v>5097.54</v>
      </c>
      <c r="T22" s="108"/>
      <c r="U22" s="108"/>
      <c r="V22" s="108"/>
      <c r="W22" s="108"/>
      <c r="X22" s="106"/>
      <c r="Y22" s="108"/>
      <c r="Z22" s="108"/>
      <c r="AA22" s="108"/>
      <c r="AB22" s="108"/>
      <c r="AC22" s="109"/>
    </row>
    <row r="23" spans="1:29" s="43" customFormat="1" ht="52.5" customHeight="1" x14ac:dyDescent="0.25">
      <c r="A23" s="101" t="str">
        <f>+Hoja4!C10</f>
        <v>MC-02U</v>
      </c>
      <c r="B23" s="110" t="s">
        <v>167</v>
      </c>
      <c r="C23" s="111" t="str">
        <f>+Hoja4!E10</f>
        <v>Ml</v>
      </c>
      <c r="D23" s="113">
        <v>588.41</v>
      </c>
      <c r="E23" s="105">
        <f>+'PRE 159 (2)'!G12</f>
        <v>0</v>
      </c>
      <c r="F23" s="110"/>
      <c r="G23" s="221">
        <f t="shared" si="2"/>
        <v>0</v>
      </c>
      <c r="H23" s="222"/>
      <c r="I23" s="127">
        <f>+OPUS!G9</f>
        <v>9.06</v>
      </c>
      <c r="J23" s="104">
        <v>43.46</v>
      </c>
      <c r="K23" s="108">
        <f t="shared" si="3"/>
        <v>1440.54</v>
      </c>
      <c r="T23" s="108"/>
      <c r="U23" s="108"/>
      <c r="V23" s="108"/>
      <c r="W23" s="108"/>
      <c r="X23" s="106"/>
      <c r="Y23" s="108"/>
      <c r="Z23" s="108"/>
      <c r="AA23" s="108"/>
      <c r="AB23" s="108"/>
      <c r="AC23" s="109"/>
    </row>
    <row r="24" spans="1:29" s="43" customFormat="1" ht="48.75" customHeight="1" x14ac:dyDescent="0.25">
      <c r="A24" s="101" t="str">
        <f>+Hoja4!C11</f>
        <v>MC-02UA</v>
      </c>
      <c r="B24" s="110" t="s">
        <v>169</v>
      </c>
      <c r="C24" s="111" t="str">
        <f>+Hoja4!E11</f>
        <v>Ml</v>
      </c>
      <c r="D24" s="113">
        <v>590.36</v>
      </c>
      <c r="E24" s="105">
        <f>+'PRE 159 (2)'!G13</f>
        <v>0</v>
      </c>
      <c r="F24" s="110"/>
      <c r="G24" s="221">
        <f t="shared" si="2"/>
        <v>0</v>
      </c>
      <c r="H24" s="222"/>
      <c r="I24" s="127">
        <f>+OPUS!G10</f>
        <v>9.09</v>
      </c>
      <c r="J24" s="104">
        <v>40.159999999999997</v>
      </c>
      <c r="K24" s="108">
        <f t="shared" si="3"/>
        <v>1445.31</v>
      </c>
      <c r="T24" s="108"/>
      <c r="U24" s="108"/>
      <c r="V24" s="108"/>
      <c r="W24" s="108"/>
      <c r="X24" s="106"/>
      <c r="Y24" s="108"/>
      <c r="Z24" s="108"/>
      <c r="AA24" s="108"/>
      <c r="AB24" s="108"/>
      <c r="AC24" s="109"/>
    </row>
    <row r="25" spans="1:29" s="43" customFormat="1" ht="48" customHeight="1" x14ac:dyDescent="0.25">
      <c r="A25" s="101" t="str">
        <f>+Hoja4!C12</f>
        <v>MC-03U</v>
      </c>
      <c r="B25" s="110" t="s">
        <v>228</v>
      </c>
      <c r="C25" s="111" t="str">
        <f>+Hoja4!E12</f>
        <v>Ml</v>
      </c>
      <c r="D25" s="113">
        <v>1092.0999999999999</v>
      </c>
      <c r="E25" s="105">
        <f>+'PRE 159 (2)'!G14</f>
        <v>0</v>
      </c>
      <c r="F25" s="110"/>
      <c r="G25" s="221">
        <f t="shared" ref="G25" si="4">D25*E25</f>
        <v>0</v>
      </c>
      <c r="H25" s="222"/>
      <c r="I25" s="127">
        <f>+OPUS!G11</f>
        <v>15.84</v>
      </c>
      <c r="J25" s="104">
        <v>40.159999999999997</v>
      </c>
      <c r="K25" s="108">
        <f t="shared" ref="K25" si="5">+I25*$I$11</f>
        <v>2518.56</v>
      </c>
      <c r="T25" s="108"/>
      <c r="U25" s="108"/>
      <c r="V25" s="108"/>
      <c r="W25" s="108"/>
      <c r="X25" s="106"/>
      <c r="Y25" s="108"/>
      <c r="Z25" s="108"/>
      <c r="AA25" s="108"/>
      <c r="AB25" s="108"/>
      <c r="AC25" s="109"/>
    </row>
    <row r="26" spans="1:29" ht="13.5" customHeight="1" thickBot="1" x14ac:dyDescent="0.25">
      <c r="A26" s="27"/>
      <c r="D26" s="180" t="s">
        <v>105</v>
      </c>
      <c r="E26" s="181"/>
      <c r="F26" s="182"/>
      <c r="G26" s="183">
        <f>+SUM(G22:H25)</f>
        <v>0</v>
      </c>
      <c r="H26" s="184"/>
      <c r="I26" s="44"/>
      <c r="J26" s="41"/>
      <c r="K26" s="41"/>
      <c r="L26" s="41"/>
      <c r="M26" s="41"/>
      <c r="N26" s="41"/>
      <c r="O26" s="41"/>
      <c r="P26" s="41"/>
      <c r="Q26" s="41"/>
      <c r="R26" s="41"/>
      <c r="S26" s="42"/>
      <c r="T26" s="41"/>
    </row>
    <row r="27" spans="1:29" ht="13.5" customHeight="1" thickBot="1" x14ac:dyDescent="0.25">
      <c r="A27" s="27"/>
      <c r="D27" s="177"/>
      <c r="E27" s="178"/>
      <c r="F27" s="178"/>
      <c r="G27" s="178"/>
      <c r="H27" s="179"/>
      <c r="I27" s="44"/>
      <c r="J27" s="41"/>
      <c r="K27" s="41"/>
      <c r="L27" s="41"/>
      <c r="M27" s="41"/>
      <c r="N27" s="41"/>
      <c r="O27" s="41"/>
      <c r="P27" s="41"/>
      <c r="Q27" s="41"/>
      <c r="R27" s="41"/>
      <c r="S27" s="42"/>
      <c r="T27" s="41"/>
    </row>
    <row r="28" spans="1:29" ht="3.75" customHeight="1" thickBot="1" x14ac:dyDescent="0.25">
      <c r="A28" s="27"/>
      <c r="E28" s="45"/>
      <c r="F28" s="45"/>
      <c r="G28" s="49"/>
      <c r="H28" s="49"/>
      <c r="I28" s="44"/>
      <c r="J28" s="41"/>
      <c r="K28" s="41"/>
      <c r="L28" s="41"/>
      <c r="M28" s="41"/>
      <c r="N28" s="44"/>
      <c r="O28" s="41"/>
      <c r="P28" s="41"/>
      <c r="Q28" s="41"/>
      <c r="R28" s="41"/>
      <c r="S28" s="42"/>
      <c r="T28" s="41"/>
      <c r="U28" s="41"/>
      <c r="V28" s="41"/>
      <c r="W28" s="41"/>
      <c r="X28" s="41"/>
      <c r="Y28" s="41"/>
      <c r="Z28" s="41"/>
      <c r="AA28" s="41"/>
      <c r="AB28" s="41"/>
      <c r="AC28" s="42"/>
    </row>
    <row r="29" spans="1:29" ht="12.75" thickBot="1" x14ac:dyDescent="0.25">
      <c r="A29" s="166" t="s">
        <v>106</v>
      </c>
      <c r="B29" s="167"/>
      <c r="C29" s="168"/>
      <c r="D29" s="169"/>
      <c r="E29" s="170"/>
      <c r="F29" s="170"/>
      <c r="G29" s="170"/>
      <c r="H29" s="170"/>
      <c r="I29" s="44"/>
      <c r="J29" s="41"/>
      <c r="T29" s="41"/>
      <c r="U29" s="41"/>
      <c r="V29" s="41"/>
      <c r="W29" s="41"/>
      <c r="X29" s="41"/>
      <c r="Y29" s="41"/>
      <c r="Z29" s="41"/>
      <c r="AA29" s="41"/>
      <c r="AB29" s="41"/>
      <c r="AC29" s="42"/>
    </row>
    <row r="30" spans="1:29" s="43" customFormat="1" ht="142.69999999999999" customHeight="1" thickBot="1" x14ac:dyDescent="0.3">
      <c r="A30" s="100" t="str">
        <f>+Hoja4!C17</f>
        <v>CU-01U</v>
      </c>
      <c r="B30" s="102" t="s">
        <v>230</v>
      </c>
      <c r="C30" s="103" t="str">
        <f>+Hoja4!E17</f>
        <v>M2</v>
      </c>
      <c r="D30" s="141">
        <v>1241.78</v>
      </c>
      <c r="E30" s="105">
        <f>+'PRE 159 (2)'!G16</f>
        <v>0</v>
      </c>
      <c r="F30" s="102"/>
      <c r="G30" s="221">
        <f t="shared" ref="G30:G31" si="6">D30*E30</f>
        <v>0</v>
      </c>
      <c r="H30" s="222"/>
      <c r="I30" s="106">
        <v>17.260000000000002</v>
      </c>
      <c r="J30" s="107">
        <v>46.07</v>
      </c>
      <c r="K30" s="108">
        <f t="shared" ref="K30:K31" si="7">+I30*$I$11</f>
        <v>2744.34</v>
      </c>
      <c r="T30" s="108"/>
      <c r="U30" s="108"/>
      <c r="V30" s="108"/>
      <c r="W30" s="108"/>
      <c r="X30" s="106"/>
      <c r="Y30" s="108"/>
      <c r="Z30" s="108"/>
      <c r="AA30" s="108"/>
      <c r="AB30" s="108"/>
      <c r="AC30" s="109"/>
    </row>
    <row r="31" spans="1:29" s="43" customFormat="1" ht="55.7" customHeight="1" x14ac:dyDescent="0.25">
      <c r="A31" s="100" t="str">
        <f>+Hoja4!C18</f>
        <v>CU-02U</v>
      </c>
      <c r="B31" s="110" t="s">
        <v>232</v>
      </c>
      <c r="C31" s="111" t="str">
        <f>+Hoja4!E17</f>
        <v>M2</v>
      </c>
      <c r="D31" s="141">
        <v>2519.02</v>
      </c>
      <c r="E31" s="105">
        <f>+'PRE 159 (2)'!G17</f>
        <v>0</v>
      </c>
      <c r="F31" s="110"/>
      <c r="G31" s="221">
        <f t="shared" si="6"/>
        <v>0</v>
      </c>
      <c r="H31" s="222"/>
      <c r="I31" s="106">
        <v>17.260000000000002</v>
      </c>
      <c r="J31" s="104">
        <v>46.07</v>
      </c>
      <c r="K31" s="108">
        <f t="shared" si="7"/>
        <v>2744.34</v>
      </c>
      <c r="T31" s="108"/>
      <c r="U31" s="108"/>
      <c r="V31" s="108"/>
      <c r="W31" s="108"/>
      <c r="X31" s="106"/>
      <c r="Y31" s="108"/>
      <c r="Z31" s="108"/>
      <c r="AA31" s="108"/>
      <c r="AB31" s="108"/>
      <c r="AC31" s="109"/>
    </row>
    <row r="32" spans="1:29" ht="13.5" customHeight="1" thickBot="1" x14ac:dyDescent="0.25">
      <c r="A32" s="27"/>
      <c r="D32" s="180" t="s">
        <v>106</v>
      </c>
      <c r="E32" s="181"/>
      <c r="F32" s="182"/>
      <c r="G32" s="183">
        <f>SUM(G30:H31)</f>
        <v>0</v>
      </c>
      <c r="H32" s="184"/>
      <c r="I32" s="44"/>
      <c r="J32" s="41"/>
      <c r="K32" s="41"/>
      <c r="L32" s="41"/>
      <c r="M32" s="41"/>
      <c r="N32" s="41"/>
      <c r="O32" s="41"/>
      <c r="P32" s="41"/>
      <c r="Q32" s="41"/>
      <c r="R32" s="41"/>
      <c r="S32" s="42"/>
      <c r="T32" s="41"/>
    </row>
    <row r="33" spans="1:29" ht="13.5" customHeight="1" thickBot="1" x14ac:dyDescent="0.25">
      <c r="A33" s="27"/>
      <c r="D33" s="193"/>
      <c r="E33" s="194"/>
      <c r="F33" s="194"/>
      <c r="G33" s="194"/>
      <c r="H33" s="195"/>
      <c r="I33" s="44"/>
      <c r="J33" s="41"/>
      <c r="K33" s="41"/>
      <c r="L33" s="41"/>
      <c r="M33" s="41"/>
      <c r="N33" s="41"/>
      <c r="O33" s="41"/>
      <c r="P33" s="41"/>
      <c r="Q33" s="41"/>
      <c r="R33" s="41"/>
      <c r="S33" s="42"/>
      <c r="T33" s="41"/>
      <c r="U33" s="41"/>
      <c r="V33" s="41"/>
      <c r="W33" s="41"/>
      <c r="X33" s="41"/>
      <c r="Y33" s="41"/>
      <c r="Z33" s="41"/>
      <c r="AA33" s="41"/>
      <c r="AB33" s="41"/>
      <c r="AC33" s="42"/>
    </row>
    <row r="34" spans="1:29" ht="3.75" customHeight="1" thickBot="1" x14ac:dyDescent="0.25">
      <c r="A34" s="27"/>
      <c r="D34" s="52"/>
      <c r="E34" s="53"/>
      <c r="F34" s="53"/>
      <c r="G34" s="54"/>
      <c r="H34" s="54"/>
      <c r="I34" s="44"/>
      <c r="J34" s="41"/>
      <c r="T34" s="41"/>
      <c r="U34" s="41"/>
      <c r="V34" s="41"/>
      <c r="W34" s="41"/>
      <c r="X34" s="44"/>
      <c r="Y34" s="41"/>
      <c r="Z34" s="41"/>
      <c r="AA34" s="42"/>
      <c r="AB34" s="41"/>
      <c r="AC34" s="42"/>
    </row>
    <row r="35" spans="1:29" x14ac:dyDescent="0.2">
      <c r="A35" s="190" t="s">
        <v>107</v>
      </c>
      <c r="B35" s="191"/>
      <c r="C35" s="192"/>
      <c r="D35" s="169"/>
      <c r="E35" s="170"/>
      <c r="F35" s="170"/>
      <c r="G35" s="170"/>
      <c r="H35" s="170"/>
      <c r="I35" s="44"/>
      <c r="J35" s="41"/>
      <c r="T35" s="41"/>
      <c r="U35" s="41"/>
      <c r="V35" s="41"/>
      <c r="W35" s="41"/>
      <c r="X35" s="44"/>
      <c r="Y35" s="41"/>
      <c r="Z35" s="41"/>
      <c r="AA35" s="41"/>
      <c r="AB35" s="41"/>
      <c r="AC35" s="42"/>
    </row>
    <row r="36" spans="1:29" s="43" customFormat="1" ht="42.75" customHeight="1" x14ac:dyDescent="0.25">
      <c r="A36" s="101" t="str">
        <f>+Hoja4!C21</f>
        <v>AC-03U</v>
      </c>
      <c r="B36" s="110" t="s">
        <v>35</v>
      </c>
      <c r="C36" s="111" t="str">
        <f>+Hoja4!E21</f>
        <v>M2</v>
      </c>
      <c r="D36" s="113">
        <v>1208.7</v>
      </c>
      <c r="E36" s="105">
        <f>+'PRE 159 (2)'!G19</f>
        <v>0</v>
      </c>
      <c r="F36" s="110"/>
      <c r="G36" s="221">
        <f t="shared" ref="G36:G37" si="8">D36*E36</f>
        <v>0</v>
      </c>
      <c r="H36" s="222"/>
      <c r="I36" s="106">
        <v>14.75</v>
      </c>
      <c r="J36" s="104"/>
      <c r="K36" s="108">
        <f t="shared" ref="K36:K37" si="9">+I36*$I$11</f>
        <v>2345.25</v>
      </c>
      <c r="T36" s="108"/>
      <c r="U36" s="108"/>
      <c r="V36" s="108"/>
      <c r="W36" s="108"/>
      <c r="X36" s="106"/>
      <c r="Y36" s="108"/>
      <c r="Z36" s="108"/>
      <c r="AA36" s="108"/>
      <c r="AB36" s="108"/>
      <c r="AC36" s="109"/>
    </row>
    <row r="37" spans="1:29" s="43" customFormat="1" ht="42.75" customHeight="1" x14ac:dyDescent="0.25">
      <c r="A37" s="101" t="str">
        <f>+Hoja4!C23</f>
        <v>AC-14U</v>
      </c>
      <c r="B37" s="110" t="s">
        <v>235</v>
      </c>
      <c r="C37" s="111" t="str">
        <f>+Hoja4!E23</f>
        <v>M2</v>
      </c>
      <c r="D37" s="113">
        <v>13441.59</v>
      </c>
      <c r="E37" s="105">
        <f>+'PRE 159 (2)'!G20</f>
        <v>0</v>
      </c>
      <c r="F37" s="110"/>
      <c r="G37" s="221">
        <f t="shared" si="8"/>
        <v>0</v>
      </c>
      <c r="H37" s="222"/>
      <c r="I37" s="106">
        <v>92.1</v>
      </c>
      <c r="J37" s="104"/>
      <c r="K37" s="108">
        <f t="shared" si="9"/>
        <v>14643.9</v>
      </c>
      <c r="T37" s="108"/>
      <c r="U37" s="108"/>
      <c r="V37" s="108"/>
      <c r="W37" s="108"/>
      <c r="X37" s="106"/>
      <c r="Y37" s="108"/>
      <c r="Z37" s="108"/>
      <c r="AA37" s="108"/>
      <c r="AB37" s="108"/>
      <c r="AC37" s="109"/>
    </row>
    <row r="38" spans="1:29" s="43" customFormat="1" ht="42.75" customHeight="1" x14ac:dyDescent="0.25">
      <c r="A38" s="101" t="str">
        <f>+Hoja4!C24</f>
        <v>AC-13U</v>
      </c>
      <c r="B38" s="110" t="s">
        <v>237</v>
      </c>
      <c r="C38" s="111" t="str">
        <f>+Hoja4!E24</f>
        <v>m2</v>
      </c>
      <c r="D38" s="113">
        <v>11288.89</v>
      </c>
      <c r="E38" s="105">
        <f>+'PRE 159 (2)'!G21</f>
        <v>0</v>
      </c>
      <c r="F38" s="110"/>
      <c r="G38" s="221">
        <f t="shared" ref="G38" si="10">D38*E38</f>
        <v>0</v>
      </c>
      <c r="H38" s="222"/>
      <c r="I38" s="106">
        <v>77.349999999999994</v>
      </c>
      <c r="J38" s="104"/>
      <c r="K38" s="108">
        <f t="shared" ref="K38" si="11">+I38*$I$11</f>
        <v>12298.65</v>
      </c>
      <c r="T38" s="108"/>
      <c r="U38" s="108"/>
      <c r="V38" s="108"/>
      <c r="W38" s="108"/>
      <c r="X38" s="106"/>
      <c r="Y38" s="108"/>
      <c r="Z38" s="108"/>
      <c r="AA38" s="108"/>
      <c r="AB38" s="108"/>
      <c r="AC38" s="109"/>
    </row>
    <row r="39" spans="1:29" ht="13.5" customHeight="1" thickBot="1" x14ac:dyDescent="0.25">
      <c r="A39" s="27"/>
      <c r="D39" s="185" t="s">
        <v>107</v>
      </c>
      <c r="E39" s="186"/>
      <c r="F39" s="187"/>
      <c r="G39" s="188">
        <f>+SUM(G36:H38)</f>
        <v>0</v>
      </c>
      <c r="H39" s="189"/>
      <c r="I39" s="44"/>
      <c r="J39" s="41"/>
      <c r="K39" s="41"/>
      <c r="L39" s="41"/>
      <c r="M39" s="41"/>
      <c r="N39" s="41"/>
      <c r="O39" s="41"/>
      <c r="P39" s="41"/>
      <c r="Q39" s="41"/>
      <c r="R39" s="41"/>
      <c r="S39" s="42"/>
      <c r="T39" s="41"/>
      <c r="U39" s="41"/>
      <c r="V39" s="41"/>
      <c r="W39" s="41"/>
      <c r="X39" s="44"/>
      <c r="Y39" s="41"/>
      <c r="Z39" s="41"/>
      <c r="AA39" s="41"/>
      <c r="AB39" s="41"/>
      <c r="AC39" s="42"/>
    </row>
    <row r="40" spans="1:29" ht="13.5" customHeight="1" thickBot="1" x14ac:dyDescent="0.25">
      <c r="A40" s="27"/>
      <c r="D40" s="196"/>
      <c r="E40" s="197"/>
      <c r="F40" s="197"/>
      <c r="G40" s="197"/>
      <c r="H40" s="198"/>
      <c r="I40" s="44"/>
      <c r="J40" s="41"/>
      <c r="K40" s="41"/>
      <c r="L40" s="41"/>
      <c r="M40" s="41"/>
      <c r="N40" s="41"/>
      <c r="O40" s="41"/>
      <c r="P40" s="41"/>
      <c r="Q40" s="41"/>
      <c r="R40" s="41"/>
      <c r="S40" s="42"/>
      <c r="T40" s="41"/>
      <c r="U40" s="41"/>
      <c r="V40" s="41"/>
      <c r="W40" s="41"/>
      <c r="X40" s="44"/>
      <c r="Y40" s="41"/>
      <c r="Z40" s="41"/>
      <c r="AA40" s="41"/>
      <c r="AB40" s="41"/>
      <c r="AC40" s="42"/>
    </row>
    <row r="41" spans="1:29" ht="3.75" customHeight="1" thickBot="1" x14ac:dyDescent="0.25">
      <c r="A41" s="27"/>
      <c r="D41" s="55"/>
      <c r="E41" s="56"/>
      <c r="F41" s="56"/>
      <c r="G41" s="57"/>
      <c r="H41" s="57"/>
      <c r="I41" s="44"/>
      <c r="J41" s="41"/>
      <c r="T41" s="41"/>
      <c r="U41" s="41"/>
      <c r="V41" s="41"/>
      <c r="W41" s="41"/>
      <c r="X41" s="41"/>
      <c r="Y41" s="41"/>
      <c r="Z41" s="41"/>
      <c r="AA41" s="41"/>
      <c r="AB41" s="41"/>
      <c r="AC41" s="42"/>
    </row>
    <row r="42" spans="1:29" ht="12.75" thickBot="1" x14ac:dyDescent="0.25">
      <c r="A42" s="190" t="s">
        <v>108</v>
      </c>
      <c r="B42" s="191"/>
      <c r="C42" s="192"/>
      <c r="D42" s="169"/>
      <c r="E42" s="170"/>
      <c r="F42" s="170"/>
      <c r="G42" s="170"/>
      <c r="H42" s="170"/>
      <c r="I42" s="44"/>
      <c r="J42" s="41"/>
      <c r="T42" s="41"/>
      <c r="U42" s="41"/>
      <c r="V42" s="41"/>
      <c r="W42" s="41"/>
      <c r="X42" s="44"/>
      <c r="Y42" s="41"/>
      <c r="Z42" s="41"/>
      <c r="AA42" s="41"/>
      <c r="AB42" s="41"/>
      <c r="AC42" s="42"/>
    </row>
    <row r="43" spans="1:29" s="43" customFormat="1" ht="66" customHeight="1" x14ac:dyDescent="0.25">
      <c r="A43" s="100" t="str">
        <f>+Hoja4!C26</f>
        <v>PV-04U</v>
      </c>
      <c r="B43" s="102" t="s">
        <v>239</v>
      </c>
      <c r="C43" s="103" t="str">
        <f>+Hoja4!E26</f>
        <v>Pza</v>
      </c>
      <c r="D43" s="125">
        <v>98</v>
      </c>
      <c r="E43" s="105">
        <f>+'PRE 159 (2)'!G23</f>
        <v>0</v>
      </c>
      <c r="F43" s="102"/>
      <c r="G43" s="221">
        <f t="shared" ref="G43:G49" si="12">D43*E43</f>
        <v>0</v>
      </c>
      <c r="H43" s="222"/>
      <c r="I43" s="106">
        <f>+Hoja4!F26</f>
        <v>1</v>
      </c>
      <c r="J43" s="107">
        <v>1</v>
      </c>
      <c r="K43" s="108">
        <f t="shared" ref="K43:K52" si="13">+I43*$I$11</f>
        <v>159</v>
      </c>
      <c r="T43" s="108"/>
      <c r="U43" s="108"/>
      <c r="V43" s="108"/>
      <c r="W43" s="108"/>
      <c r="X43" s="106"/>
      <c r="Y43" s="108"/>
      <c r="Z43" s="108"/>
      <c r="AA43" s="108"/>
      <c r="AB43" s="108"/>
      <c r="AC43" s="109"/>
    </row>
    <row r="44" spans="1:29" s="43" customFormat="1" ht="123" customHeight="1" x14ac:dyDescent="0.25">
      <c r="A44" s="101" t="str">
        <f>+Hoja4!C27</f>
        <v>PV-06U</v>
      </c>
      <c r="B44" s="110" t="s">
        <v>241</v>
      </c>
      <c r="C44" s="111" t="str">
        <f>+Hoja4!E27</f>
        <v>Pza</v>
      </c>
      <c r="D44" s="125">
        <v>105</v>
      </c>
      <c r="E44" s="105">
        <f>+'PRE 159 (2)'!G24</f>
        <v>0</v>
      </c>
      <c r="F44" s="110"/>
      <c r="G44" s="221">
        <f t="shared" si="12"/>
        <v>0</v>
      </c>
      <c r="H44" s="222"/>
      <c r="I44" s="106">
        <f>+Hoja4!F27</f>
        <v>1</v>
      </c>
      <c r="J44" s="104">
        <v>2</v>
      </c>
      <c r="K44" s="108">
        <f t="shared" si="13"/>
        <v>159</v>
      </c>
      <c r="T44" s="108"/>
      <c r="U44" s="108"/>
      <c r="V44" s="108"/>
      <c r="W44" s="108"/>
      <c r="X44" s="106"/>
      <c r="Y44" s="108"/>
      <c r="Z44" s="108"/>
      <c r="AA44" s="108"/>
      <c r="AB44" s="108"/>
      <c r="AC44" s="109"/>
    </row>
    <row r="45" spans="1:29" ht="13.5" customHeight="1" thickBot="1" x14ac:dyDescent="0.25">
      <c r="A45" s="27"/>
      <c r="D45" s="185" t="s">
        <v>108</v>
      </c>
      <c r="E45" s="186"/>
      <c r="F45" s="187"/>
      <c r="G45" s="188">
        <f>+SUM(G40:H44)</f>
        <v>0</v>
      </c>
      <c r="H45" s="189"/>
      <c r="I45" s="44"/>
      <c r="J45" s="41"/>
      <c r="K45" s="41"/>
      <c r="L45" s="41"/>
      <c r="M45" s="41"/>
      <c r="N45" s="41"/>
      <c r="O45" s="41"/>
      <c r="P45" s="41"/>
      <c r="Q45" s="41"/>
      <c r="R45" s="41"/>
      <c r="S45" s="42"/>
      <c r="T45" s="41"/>
      <c r="U45" s="41"/>
      <c r="V45" s="41"/>
      <c r="W45" s="41"/>
      <c r="X45" s="44"/>
      <c r="Y45" s="41"/>
      <c r="Z45" s="41"/>
      <c r="AA45" s="41"/>
      <c r="AB45" s="41"/>
      <c r="AC45" s="42"/>
    </row>
    <row r="46" spans="1:29" x14ac:dyDescent="0.2">
      <c r="A46" s="190" t="str">
        <f>+Hoja4!D28</f>
        <v xml:space="preserve">      INSTALACIONES ELECTRICAS</v>
      </c>
      <c r="B46" s="191" t="str">
        <f>+Hoja4!D28</f>
        <v xml:space="preserve">      INSTALACIONES ELECTRICAS</v>
      </c>
      <c r="C46" s="192">
        <f>+Hoja4!E28</f>
        <v>0</v>
      </c>
      <c r="D46" s="169">
        <f t="shared" ref="D46" si="14">+K46</f>
        <v>0</v>
      </c>
      <c r="E46" s="170"/>
      <c r="F46" s="170"/>
      <c r="G46" s="170">
        <f t="shared" si="12"/>
        <v>0</v>
      </c>
      <c r="H46" s="170"/>
      <c r="I46" s="44">
        <f>+Hoja4!F28</f>
        <v>0</v>
      </c>
      <c r="J46" s="41">
        <v>1</v>
      </c>
      <c r="K46" s="26">
        <f t="shared" si="13"/>
        <v>0</v>
      </c>
      <c r="T46" s="41"/>
      <c r="U46" s="41"/>
      <c r="V46" s="41"/>
      <c r="W46" s="41"/>
      <c r="X46" s="44"/>
      <c r="Y46" s="41"/>
      <c r="Z46" s="41"/>
      <c r="AA46" s="41"/>
      <c r="AB46" s="41"/>
      <c r="AC46" s="42"/>
    </row>
    <row r="47" spans="1:29" s="43" customFormat="1" ht="42.75" customHeight="1" x14ac:dyDescent="0.25">
      <c r="A47" s="101" t="s">
        <v>189</v>
      </c>
      <c r="B47" s="110" t="s">
        <v>129</v>
      </c>
      <c r="C47" s="111" t="s">
        <v>130</v>
      </c>
      <c r="D47" s="125">
        <v>92</v>
      </c>
      <c r="E47" s="105">
        <f>+'PRE 159 (2)'!G26</f>
        <v>0</v>
      </c>
      <c r="F47" s="110"/>
      <c r="G47" s="221">
        <f t="shared" si="12"/>
        <v>0</v>
      </c>
      <c r="H47" s="222"/>
      <c r="I47" s="106">
        <v>1</v>
      </c>
      <c r="J47" s="104">
        <v>3</v>
      </c>
      <c r="K47" s="108">
        <f t="shared" si="13"/>
        <v>159</v>
      </c>
      <c r="T47" s="108"/>
      <c r="U47" s="108"/>
      <c r="V47" s="108"/>
      <c r="W47" s="108"/>
      <c r="X47" s="106"/>
      <c r="Y47" s="108"/>
      <c r="Z47" s="108"/>
      <c r="AA47" s="108"/>
      <c r="AB47" s="108"/>
      <c r="AC47" s="109"/>
    </row>
    <row r="48" spans="1:29" s="43" customFormat="1" ht="52.5" customHeight="1" x14ac:dyDescent="0.25">
      <c r="A48" s="101" t="s">
        <v>190</v>
      </c>
      <c r="B48" s="110" t="s">
        <v>65</v>
      </c>
      <c r="C48" s="111" t="s">
        <v>130</v>
      </c>
      <c r="D48" s="125">
        <v>92</v>
      </c>
      <c r="E48" s="105">
        <f>+'PRE 159 (2)'!G27</f>
        <v>0</v>
      </c>
      <c r="F48" s="110"/>
      <c r="G48" s="221">
        <f t="shared" si="12"/>
        <v>0</v>
      </c>
      <c r="H48" s="222"/>
      <c r="I48" s="106">
        <v>1</v>
      </c>
      <c r="J48" s="104">
        <v>1</v>
      </c>
      <c r="K48" s="108">
        <f t="shared" si="13"/>
        <v>159</v>
      </c>
      <c r="T48" s="108"/>
      <c r="U48" s="108"/>
      <c r="V48" s="108"/>
      <c r="W48" s="108"/>
      <c r="X48" s="106"/>
      <c r="Y48" s="108"/>
      <c r="Z48" s="108"/>
      <c r="AA48" s="108"/>
      <c r="AB48" s="108"/>
      <c r="AC48" s="109"/>
    </row>
    <row r="49" spans="1:29" s="43" customFormat="1" ht="53.25" customHeight="1" x14ac:dyDescent="0.25">
      <c r="A49" s="101" t="s">
        <v>191</v>
      </c>
      <c r="B49" s="110" t="s">
        <v>246</v>
      </c>
      <c r="C49" s="111" t="s">
        <v>130</v>
      </c>
      <c r="D49" s="125">
        <v>92</v>
      </c>
      <c r="E49" s="105">
        <f>+'PRE 159 (2)'!G28</f>
        <v>0</v>
      </c>
      <c r="F49" s="110"/>
      <c r="G49" s="221">
        <f t="shared" si="12"/>
        <v>0</v>
      </c>
      <c r="H49" s="222"/>
      <c r="I49" s="106">
        <v>1</v>
      </c>
      <c r="J49" s="104">
        <v>1</v>
      </c>
      <c r="K49" s="108">
        <f t="shared" si="13"/>
        <v>159</v>
      </c>
      <c r="T49" s="108"/>
      <c r="U49" s="108"/>
      <c r="V49" s="108"/>
      <c r="W49" s="108"/>
      <c r="X49" s="106"/>
      <c r="Y49" s="108"/>
      <c r="Z49" s="108"/>
      <c r="AA49" s="108"/>
      <c r="AB49" s="108"/>
      <c r="AC49" s="109"/>
    </row>
    <row r="50" spans="1:29" s="43" customFormat="1" ht="53.25" customHeight="1" x14ac:dyDescent="0.25">
      <c r="A50" s="101" t="s">
        <v>193</v>
      </c>
      <c r="B50" s="110" t="s">
        <v>194</v>
      </c>
      <c r="C50" s="111" t="s">
        <v>128</v>
      </c>
      <c r="D50" s="125">
        <v>146</v>
      </c>
      <c r="E50" s="105">
        <f>+'PRE 159 (2)'!G29</f>
        <v>0</v>
      </c>
      <c r="F50" s="110"/>
      <c r="G50" s="221">
        <f t="shared" ref="G50" si="15">D50*E50</f>
        <v>0</v>
      </c>
      <c r="H50" s="222"/>
      <c r="I50" s="106">
        <v>1</v>
      </c>
      <c r="J50" s="104">
        <v>1</v>
      </c>
      <c r="K50" s="108">
        <f t="shared" ref="K50:K51" si="16">+I50*$I$11</f>
        <v>159</v>
      </c>
      <c r="T50" s="108"/>
      <c r="U50" s="108"/>
      <c r="V50" s="108"/>
      <c r="W50" s="108"/>
      <c r="X50" s="106"/>
      <c r="Y50" s="108"/>
      <c r="Z50" s="108"/>
      <c r="AA50" s="108"/>
      <c r="AB50" s="108"/>
      <c r="AC50" s="109"/>
    </row>
    <row r="51" spans="1:29" s="43" customFormat="1" ht="53.25" customHeight="1" x14ac:dyDescent="0.25">
      <c r="A51" s="101" t="s">
        <v>248</v>
      </c>
      <c r="B51" s="110" t="s">
        <v>250</v>
      </c>
      <c r="C51" s="111" t="s">
        <v>251</v>
      </c>
      <c r="D51" s="125">
        <v>146</v>
      </c>
      <c r="E51" s="105">
        <f>+'PRE 159 (2)'!G30</f>
        <v>0</v>
      </c>
      <c r="F51" s="110"/>
      <c r="G51" s="221">
        <f t="shared" ref="G51" si="17">D51*E51</f>
        <v>0</v>
      </c>
      <c r="H51" s="222"/>
      <c r="I51" s="106">
        <v>1</v>
      </c>
      <c r="J51" s="104">
        <v>1</v>
      </c>
      <c r="K51" s="108">
        <f t="shared" si="16"/>
        <v>159</v>
      </c>
      <c r="T51" s="108"/>
      <c r="U51" s="108"/>
      <c r="V51" s="108"/>
      <c r="W51" s="108"/>
      <c r="X51" s="106"/>
      <c r="Y51" s="108"/>
      <c r="Z51" s="108"/>
      <c r="AA51" s="108"/>
      <c r="AB51" s="108"/>
      <c r="AC51" s="109"/>
    </row>
    <row r="52" spans="1:29" ht="13.5" customHeight="1" thickBot="1" x14ac:dyDescent="0.25">
      <c r="A52" s="26"/>
      <c r="D52" s="185" t="s">
        <v>195</v>
      </c>
      <c r="E52" s="186"/>
      <c r="F52" s="187"/>
      <c r="G52" s="188">
        <f>SUM(G47:H51)</f>
        <v>0</v>
      </c>
      <c r="H52" s="189"/>
      <c r="I52" s="44"/>
      <c r="J52" s="41"/>
      <c r="K52" s="41">
        <f t="shared" si="13"/>
        <v>0</v>
      </c>
      <c r="L52" s="41"/>
      <c r="M52" s="41"/>
      <c r="N52" s="41"/>
      <c r="O52" s="41"/>
      <c r="P52" s="41"/>
      <c r="Q52" s="41"/>
      <c r="R52" s="41"/>
      <c r="S52" s="42"/>
      <c r="T52" s="41"/>
      <c r="U52" s="41"/>
      <c r="V52" s="41"/>
      <c r="W52" s="41"/>
      <c r="X52" s="44"/>
      <c r="Y52" s="41"/>
      <c r="Z52" s="41"/>
      <c r="AA52" s="42"/>
      <c r="AB52" s="41"/>
      <c r="AC52" s="42"/>
    </row>
    <row r="53" spans="1:29" ht="6.75" customHeight="1" x14ac:dyDescent="0.2">
      <c r="A53" s="26"/>
      <c r="D53" s="55"/>
      <c r="E53" s="58"/>
      <c r="F53" s="58"/>
      <c r="G53" s="57"/>
      <c r="H53" s="57"/>
      <c r="I53" s="44"/>
      <c r="J53" s="41"/>
      <c r="K53" s="41"/>
      <c r="L53" s="41"/>
      <c r="M53" s="41"/>
      <c r="N53" s="41"/>
      <c r="O53" s="41"/>
      <c r="P53" s="41"/>
      <c r="Q53" s="41"/>
      <c r="R53" s="41"/>
      <c r="S53" s="42"/>
      <c r="T53" s="41"/>
      <c r="U53" s="41"/>
      <c r="V53" s="41"/>
      <c r="W53" s="41"/>
      <c r="X53" s="44"/>
      <c r="Y53" s="41"/>
      <c r="Z53" s="41"/>
      <c r="AA53" s="42"/>
      <c r="AB53" s="41"/>
      <c r="AC53" s="42"/>
    </row>
    <row r="54" spans="1:29" s="59" customFormat="1" ht="3.75" customHeight="1" thickBot="1" x14ac:dyDescent="0.25">
      <c r="A54" s="65"/>
      <c r="B54" s="66"/>
      <c r="C54" s="67"/>
      <c r="D54" s="68"/>
      <c r="E54" s="69"/>
      <c r="F54" s="70"/>
      <c r="G54" s="69"/>
      <c r="H54" s="69"/>
      <c r="J54" s="64"/>
    </row>
    <row r="55" spans="1:29" ht="13.5" customHeight="1" thickBot="1" x14ac:dyDescent="0.25">
      <c r="A55" s="208" t="s">
        <v>111</v>
      </c>
      <c r="B55" s="208"/>
      <c r="C55" s="209"/>
      <c r="D55" s="210" t="s">
        <v>112</v>
      </c>
      <c r="E55" s="211"/>
      <c r="F55" s="212"/>
      <c r="G55" s="213">
        <f>+G18+G26+G32+G39+G45+G52</f>
        <v>0</v>
      </c>
      <c r="H55" s="214"/>
      <c r="I55" s="128">
        <f>+G55/datos!B4</f>
        <v>0</v>
      </c>
    </row>
    <row r="56" spans="1:29" ht="13.5" customHeight="1" thickBot="1" x14ac:dyDescent="0.25">
      <c r="A56" s="71"/>
      <c r="B56" s="71"/>
      <c r="C56" s="72"/>
      <c r="D56" s="215"/>
      <c r="E56" s="216"/>
      <c r="F56" s="216"/>
      <c r="G56" s="216"/>
      <c r="H56" s="217"/>
    </row>
    <row r="57" spans="1:29" ht="13.5" customHeight="1" x14ac:dyDescent="0.2">
      <c r="A57" s="72"/>
      <c r="B57" s="72"/>
      <c r="C57" s="72"/>
      <c r="D57" s="73"/>
      <c r="E57" s="72"/>
      <c r="F57" s="72"/>
      <c r="G57" s="72"/>
      <c r="H57" s="72"/>
    </row>
    <row r="58" spans="1:29" x14ac:dyDescent="0.2">
      <c r="A58" s="3"/>
      <c r="B58" s="4"/>
    </row>
    <row r="59" spans="1:29" ht="25.5" customHeight="1" x14ac:dyDescent="0.2">
      <c r="A59" s="5"/>
      <c r="B59" s="6"/>
      <c r="L59" s="74"/>
    </row>
    <row r="60" spans="1:29" ht="24.75" customHeight="1" x14ac:dyDescent="0.2">
      <c r="A60" s="7"/>
      <c r="B60" s="8"/>
      <c r="L60" s="74"/>
    </row>
    <row r="61" spans="1:29" ht="12" customHeight="1" x14ac:dyDescent="0.2">
      <c r="A61" s="9"/>
      <c r="B61" s="6"/>
    </row>
    <row r="62" spans="1:29" ht="95.45" customHeight="1" x14ac:dyDescent="0.2">
      <c r="A62" s="10"/>
      <c r="B62" s="75"/>
    </row>
    <row r="63" spans="1:29" ht="26.25" customHeight="1" x14ac:dyDescent="0.2">
      <c r="A63" s="11"/>
      <c r="B63" s="6"/>
    </row>
    <row r="64" spans="1:29" ht="38.25" customHeight="1" x14ac:dyDescent="0.2">
      <c r="A64" s="11"/>
      <c r="B64" s="6"/>
    </row>
    <row r="65" spans="1:2" ht="24" customHeight="1" x14ac:dyDescent="0.2">
      <c r="A65" s="11"/>
      <c r="B65" s="6"/>
    </row>
    <row r="66" spans="1:2" ht="24.75" customHeight="1" x14ac:dyDescent="0.2">
      <c r="A66" s="12"/>
      <c r="B66" s="90"/>
    </row>
  </sheetData>
  <mergeCells count="60">
    <mergeCell ref="A46:C46"/>
    <mergeCell ref="D46:H46"/>
    <mergeCell ref="G50:H50"/>
    <mergeCell ref="G15:H15"/>
    <mergeCell ref="G16:H16"/>
    <mergeCell ref="G17:H17"/>
    <mergeCell ref="A29:C29"/>
    <mergeCell ref="D29:H29"/>
    <mergeCell ref="D18:F18"/>
    <mergeCell ref="G18:H18"/>
    <mergeCell ref="A21:C21"/>
    <mergeCell ref="D21:H21"/>
    <mergeCell ref="G22:H22"/>
    <mergeCell ref="G23:H23"/>
    <mergeCell ref="G24:H24"/>
    <mergeCell ref="D26:F26"/>
    <mergeCell ref="G1:H1"/>
    <mergeCell ref="C3:H4"/>
    <mergeCell ref="G14:H14"/>
    <mergeCell ref="C7:F8"/>
    <mergeCell ref="G7:H8"/>
    <mergeCell ref="G5:H5"/>
    <mergeCell ref="G26:H26"/>
    <mergeCell ref="D27:H27"/>
    <mergeCell ref="G25:H25"/>
    <mergeCell ref="A7:B8"/>
    <mergeCell ref="A10:C10"/>
    <mergeCell ref="D10:H10"/>
    <mergeCell ref="G11:H11"/>
    <mergeCell ref="A13:C13"/>
    <mergeCell ref="D13:H13"/>
    <mergeCell ref="G30:H30"/>
    <mergeCell ref="D32:F32"/>
    <mergeCell ref="G32:H32"/>
    <mergeCell ref="D33:H33"/>
    <mergeCell ref="A35:C35"/>
    <mergeCell ref="D35:H35"/>
    <mergeCell ref="A42:C42"/>
    <mergeCell ref="D42:H42"/>
    <mergeCell ref="G43:H43"/>
    <mergeCell ref="G36:H36"/>
    <mergeCell ref="G37:H37"/>
    <mergeCell ref="G38:H38"/>
    <mergeCell ref="D39:F39"/>
    <mergeCell ref="G39:H39"/>
    <mergeCell ref="D40:H40"/>
    <mergeCell ref="D45:F45"/>
    <mergeCell ref="G45:H45"/>
    <mergeCell ref="G31:H31"/>
    <mergeCell ref="G49:H49"/>
    <mergeCell ref="G44:H44"/>
    <mergeCell ref="G47:H47"/>
    <mergeCell ref="G48:H48"/>
    <mergeCell ref="G51:H51"/>
    <mergeCell ref="A55:C55"/>
    <mergeCell ref="D55:F55"/>
    <mergeCell ref="G55:H55"/>
    <mergeCell ref="D56:H56"/>
    <mergeCell ref="D52:F52"/>
    <mergeCell ref="G52:H52"/>
  </mergeCells>
  <printOptions horizontalCentered="1"/>
  <pageMargins left="0.27559055118110237" right="0.23622047244094491" top="0.55118110236220474" bottom="0.19685039370078741" header="0.15748031496062992" footer="0.62992125984251968"/>
  <pageSetup scale="55" orientation="portrait" horizontalDpi="4294967295" r:id="rId1"/>
  <headerFooter alignWithMargins="0">
    <oddFooter>&amp;R&amp;P/&amp;N</oddFooter>
  </headerFooter>
  <rowBreaks count="1" manualBreakCount="1">
    <brk id="56" max="10" man="1"/>
  </rowBreaks>
  <colBreaks count="1" manualBreakCount="1">
    <brk id="8" max="6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4:I47"/>
  <sheetViews>
    <sheetView topLeftCell="A24" workbookViewId="0">
      <selection activeCell="D40" sqref="D40:G47"/>
    </sheetView>
  </sheetViews>
  <sheetFormatPr baseColWidth="10" defaultRowHeight="15" x14ac:dyDescent="0.25"/>
  <cols>
    <col min="5" max="5" width="32.85546875" customWidth="1"/>
  </cols>
  <sheetData>
    <row r="4" spans="2:9" x14ac:dyDescent="0.25">
      <c r="B4" t="s">
        <v>0</v>
      </c>
      <c r="C4" t="s">
        <v>1</v>
      </c>
      <c r="E4" t="s">
        <v>2</v>
      </c>
      <c r="I4" s="1">
        <v>116600</v>
      </c>
    </row>
    <row r="5" spans="2:9" x14ac:dyDescent="0.25">
      <c r="B5" t="s">
        <v>0</v>
      </c>
      <c r="C5" t="s">
        <v>3</v>
      </c>
      <c r="E5" t="s">
        <v>4</v>
      </c>
      <c r="I5" s="1">
        <v>21033.97</v>
      </c>
    </row>
    <row r="6" spans="2:9" x14ac:dyDescent="0.25">
      <c r="C6" t="s">
        <v>5</v>
      </c>
      <c r="D6" t="s">
        <v>6</v>
      </c>
      <c r="E6" t="s">
        <v>7</v>
      </c>
      <c r="F6" t="s">
        <v>8</v>
      </c>
      <c r="G6">
        <v>44.56</v>
      </c>
      <c r="H6">
        <v>9.4499999999999993</v>
      </c>
      <c r="I6">
        <v>421.09</v>
      </c>
    </row>
    <row r="7" spans="2:9" x14ac:dyDescent="0.25">
      <c r="C7" t="s">
        <v>5</v>
      </c>
      <c r="D7" t="s">
        <v>9</v>
      </c>
      <c r="E7" t="s">
        <v>10</v>
      </c>
      <c r="F7" t="s">
        <v>11</v>
      </c>
      <c r="G7">
        <v>9.8800000000000008</v>
      </c>
      <c r="H7">
        <v>117.4</v>
      </c>
      <c r="I7" s="1">
        <v>1159.9100000000001</v>
      </c>
    </row>
    <row r="8" spans="2:9" x14ac:dyDescent="0.25">
      <c r="C8" t="s">
        <v>5</v>
      </c>
      <c r="D8" t="s">
        <v>12</v>
      </c>
      <c r="E8" t="s">
        <v>13</v>
      </c>
      <c r="F8" t="s">
        <v>11</v>
      </c>
      <c r="G8">
        <v>8.91</v>
      </c>
      <c r="H8">
        <v>140</v>
      </c>
      <c r="I8" s="1">
        <v>1247.4000000000001</v>
      </c>
    </row>
    <row r="9" spans="2:9" x14ac:dyDescent="0.25">
      <c r="C9" t="s">
        <v>5</v>
      </c>
      <c r="D9" t="s">
        <v>14</v>
      </c>
      <c r="E9" t="s">
        <v>15</v>
      </c>
      <c r="F9" t="s">
        <v>11</v>
      </c>
      <c r="G9">
        <v>8.91</v>
      </c>
      <c r="H9">
        <v>65.66</v>
      </c>
      <c r="I9">
        <v>585.03</v>
      </c>
    </row>
    <row r="10" spans="2:9" x14ac:dyDescent="0.25">
      <c r="C10" t="s">
        <v>5</v>
      </c>
      <c r="D10" t="s">
        <v>16</v>
      </c>
      <c r="E10" s="2" t="s">
        <v>17</v>
      </c>
      <c r="F10" t="s">
        <v>8</v>
      </c>
      <c r="G10">
        <v>44.56</v>
      </c>
      <c r="H10">
        <v>373.14</v>
      </c>
      <c r="I10" s="1">
        <v>16627.12</v>
      </c>
    </row>
    <row r="11" spans="2:9" x14ac:dyDescent="0.25">
      <c r="C11" t="s">
        <v>5</v>
      </c>
      <c r="D11" t="s">
        <v>18</v>
      </c>
      <c r="E11" s="2" t="s">
        <v>19</v>
      </c>
      <c r="F11" t="s">
        <v>20</v>
      </c>
      <c r="G11">
        <v>26.9</v>
      </c>
      <c r="H11">
        <v>36.93</v>
      </c>
      <c r="I11">
        <v>993.42</v>
      </c>
    </row>
    <row r="12" spans="2:9" x14ac:dyDescent="0.25">
      <c r="B12" t="s">
        <v>0</v>
      </c>
      <c r="C12" t="s">
        <v>3</v>
      </c>
      <c r="E12" t="s">
        <v>21</v>
      </c>
      <c r="I12" s="1">
        <v>29572.67</v>
      </c>
    </row>
    <row r="13" spans="2:9" x14ac:dyDescent="0.25">
      <c r="C13" t="s">
        <v>5</v>
      </c>
      <c r="D13" t="s">
        <v>22</v>
      </c>
      <c r="E13" s="2" t="s">
        <v>23</v>
      </c>
      <c r="F13" t="s">
        <v>8</v>
      </c>
      <c r="G13">
        <v>81.040000000000006</v>
      </c>
      <c r="H13">
        <v>219.73</v>
      </c>
      <c r="I13" s="1">
        <v>17806.919999999998</v>
      </c>
    </row>
    <row r="14" spans="2:9" x14ac:dyDescent="0.25">
      <c r="C14" t="s">
        <v>5</v>
      </c>
      <c r="D14" t="s">
        <v>24</v>
      </c>
      <c r="E14" s="2" t="s">
        <v>25</v>
      </c>
      <c r="F14" t="s">
        <v>20</v>
      </c>
      <c r="G14">
        <v>43.38</v>
      </c>
      <c r="H14">
        <v>134.97</v>
      </c>
      <c r="I14" s="1">
        <v>5855</v>
      </c>
    </row>
    <row r="15" spans="2:9" x14ac:dyDescent="0.25">
      <c r="C15" t="s">
        <v>5</v>
      </c>
      <c r="D15" t="s">
        <v>26</v>
      </c>
      <c r="E15" s="2" t="s">
        <v>27</v>
      </c>
      <c r="F15" t="s">
        <v>20</v>
      </c>
      <c r="G15">
        <v>40.159999999999997</v>
      </c>
      <c r="H15">
        <v>147.18</v>
      </c>
      <c r="I15" s="1">
        <v>5910.75</v>
      </c>
    </row>
    <row r="16" spans="2:9" x14ac:dyDescent="0.25">
      <c r="B16" t="s">
        <v>0</v>
      </c>
      <c r="C16" t="s">
        <v>3</v>
      </c>
      <c r="E16" t="s">
        <v>28</v>
      </c>
      <c r="I16" s="1">
        <v>27898.15</v>
      </c>
    </row>
    <row r="17" spans="2:9" x14ac:dyDescent="0.25">
      <c r="C17" t="s">
        <v>5</v>
      </c>
      <c r="D17" t="s">
        <v>29</v>
      </c>
      <c r="E17" s="2" t="s">
        <v>30</v>
      </c>
      <c r="F17" t="s">
        <v>8</v>
      </c>
      <c r="G17">
        <v>46.07</v>
      </c>
      <c r="H17">
        <v>471.13</v>
      </c>
      <c r="I17" s="1">
        <v>21704.959999999999</v>
      </c>
    </row>
    <row r="18" spans="2:9" x14ac:dyDescent="0.25">
      <c r="C18" t="s">
        <v>5</v>
      </c>
      <c r="D18" t="s">
        <v>31</v>
      </c>
      <c r="E18" t="s">
        <v>32</v>
      </c>
      <c r="F18" t="s">
        <v>8</v>
      </c>
      <c r="G18">
        <v>46.07</v>
      </c>
      <c r="H18">
        <v>134.43</v>
      </c>
      <c r="I18" s="1">
        <v>6193.19</v>
      </c>
    </row>
    <row r="19" spans="2:9" x14ac:dyDescent="0.25">
      <c r="B19" t="s">
        <v>0</v>
      </c>
      <c r="C19" t="s">
        <v>3</v>
      </c>
      <c r="E19" t="s">
        <v>33</v>
      </c>
      <c r="I19" s="1">
        <v>7729.03</v>
      </c>
    </row>
    <row r="20" spans="2:9" x14ac:dyDescent="0.25">
      <c r="C20" t="s">
        <v>5</v>
      </c>
      <c r="D20" t="s">
        <v>34</v>
      </c>
      <c r="E20" t="s">
        <v>35</v>
      </c>
      <c r="F20" t="s">
        <v>8</v>
      </c>
      <c r="G20">
        <v>39.71</v>
      </c>
      <c r="H20">
        <v>144.56</v>
      </c>
      <c r="I20" s="1">
        <v>5740.48</v>
      </c>
    </row>
    <row r="21" spans="2:9" x14ac:dyDescent="0.25">
      <c r="C21" t="s">
        <v>5</v>
      </c>
      <c r="D21" t="s">
        <v>36</v>
      </c>
      <c r="E21" t="s">
        <v>37</v>
      </c>
      <c r="F21" t="s">
        <v>20</v>
      </c>
      <c r="G21">
        <v>1.92</v>
      </c>
      <c r="H21">
        <v>78.08</v>
      </c>
      <c r="I21">
        <v>149.91</v>
      </c>
    </row>
    <row r="22" spans="2:9" x14ac:dyDescent="0.25">
      <c r="C22" t="s">
        <v>5</v>
      </c>
      <c r="D22" t="s">
        <v>38</v>
      </c>
      <c r="E22" s="2" t="s">
        <v>39</v>
      </c>
      <c r="F22" t="s">
        <v>8</v>
      </c>
      <c r="G22">
        <v>4</v>
      </c>
      <c r="H22">
        <v>249.33</v>
      </c>
      <c r="I22">
        <v>997.32</v>
      </c>
    </row>
    <row r="23" spans="2:9" x14ac:dyDescent="0.25">
      <c r="C23" t="s">
        <v>5</v>
      </c>
      <c r="D23" t="s">
        <v>40</v>
      </c>
      <c r="E23" s="2" t="s">
        <v>41</v>
      </c>
      <c r="F23" t="s">
        <v>8</v>
      </c>
      <c r="G23">
        <v>3.75</v>
      </c>
      <c r="H23">
        <v>217.32</v>
      </c>
      <c r="I23">
        <v>814.95</v>
      </c>
    </row>
    <row r="24" spans="2:9" x14ac:dyDescent="0.25">
      <c r="C24" t="s">
        <v>5</v>
      </c>
      <c r="D24" t="s">
        <v>42</v>
      </c>
      <c r="E24" t="s">
        <v>43</v>
      </c>
      <c r="F24" t="s">
        <v>8</v>
      </c>
      <c r="G24">
        <v>1</v>
      </c>
      <c r="H24">
        <v>26.37</v>
      </c>
      <c r="I24">
        <v>26.37</v>
      </c>
    </row>
    <row r="25" spans="2:9" x14ac:dyDescent="0.25">
      <c r="B25" t="s">
        <v>0</v>
      </c>
      <c r="C25" t="s">
        <v>3</v>
      </c>
      <c r="E25" t="s">
        <v>44</v>
      </c>
      <c r="I25" s="1">
        <v>10200.629999999999</v>
      </c>
    </row>
    <row r="26" spans="2:9" x14ac:dyDescent="0.25">
      <c r="C26" t="s">
        <v>5</v>
      </c>
      <c r="D26" t="s">
        <v>45</v>
      </c>
      <c r="E26" s="2" t="s">
        <v>46</v>
      </c>
      <c r="F26" t="s">
        <v>47</v>
      </c>
      <c r="G26">
        <v>1</v>
      </c>
      <c r="H26" s="1">
        <v>1875.8</v>
      </c>
      <c r="I26" s="1">
        <v>1875.8</v>
      </c>
    </row>
    <row r="27" spans="2:9" x14ac:dyDescent="0.25">
      <c r="C27" t="s">
        <v>5</v>
      </c>
      <c r="D27" t="s">
        <v>48</v>
      </c>
      <c r="E27" s="2" t="s">
        <v>49</v>
      </c>
      <c r="F27" t="s">
        <v>47</v>
      </c>
      <c r="G27">
        <v>2</v>
      </c>
      <c r="H27" s="1">
        <v>1066.69</v>
      </c>
      <c r="I27" s="1">
        <v>2133.38</v>
      </c>
    </row>
    <row r="28" spans="2:9" x14ac:dyDescent="0.25">
      <c r="C28" t="s">
        <v>5</v>
      </c>
      <c r="D28" t="s">
        <v>50</v>
      </c>
      <c r="E28" s="2" t="s">
        <v>51</v>
      </c>
      <c r="F28" t="s">
        <v>47</v>
      </c>
      <c r="G28">
        <v>1</v>
      </c>
      <c r="H28">
        <v>996.58</v>
      </c>
      <c r="I28">
        <v>996.58</v>
      </c>
    </row>
    <row r="29" spans="2:9" x14ac:dyDescent="0.25">
      <c r="C29" t="s">
        <v>5</v>
      </c>
      <c r="D29" t="s">
        <v>52</v>
      </c>
      <c r="E29" s="2" t="s">
        <v>53</v>
      </c>
      <c r="F29" t="s">
        <v>47</v>
      </c>
      <c r="G29">
        <v>3</v>
      </c>
      <c r="H29">
        <v>987.18</v>
      </c>
      <c r="I29" s="1">
        <v>2961.54</v>
      </c>
    </row>
    <row r="30" spans="2:9" x14ac:dyDescent="0.25">
      <c r="C30" t="s">
        <v>5</v>
      </c>
      <c r="D30" t="s">
        <v>54</v>
      </c>
      <c r="E30" s="2" t="s">
        <v>55</v>
      </c>
      <c r="F30" t="s">
        <v>47</v>
      </c>
      <c r="G30">
        <v>1</v>
      </c>
      <c r="H30">
        <v>698.79</v>
      </c>
      <c r="I30">
        <v>698.79</v>
      </c>
    </row>
    <row r="31" spans="2:9" x14ac:dyDescent="0.25">
      <c r="C31" t="s">
        <v>5</v>
      </c>
      <c r="D31" t="s">
        <v>56</v>
      </c>
      <c r="E31" s="2" t="s">
        <v>57</v>
      </c>
      <c r="F31" t="s">
        <v>47</v>
      </c>
      <c r="G31">
        <v>1</v>
      </c>
      <c r="H31" s="1">
        <v>1534.54</v>
      </c>
      <c r="I31" s="1">
        <v>1534.54</v>
      </c>
    </row>
    <row r="32" spans="2:9" x14ac:dyDescent="0.25">
      <c r="B32" t="s">
        <v>0</v>
      </c>
      <c r="C32" t="s">
        <v>3</v>
      </c>
      <c r="E32" t="s">
        <v>58</v>
      </c>
      <c r="I32" s="1">
        <v>7635.94</v>
      </c>
    </row>
    <row r="33" spans="2:9" x14ac:dyDescent="0.25">
      <c r="C33" t="s">
        <v>5</v>
      </c>
      <c r="D33" t="s">
        <v>59</v>
      </c>
      <c r="E33" s="2" t="s">
        <v>60</v>
      </c>
      <c r="F33" t="s">
        <v>47</v>
      </c>
      <c r="G33">
        <v>1</v>
      </c>
      <c r="H33">
        <v>481.41</v>
      </c>
      <c r="I33">
        <v>481.41</v>
      </c>
    </row>
    <row r="34" spans="2:9" x14ac:dyDescent="0.25">
      <c r="C34" t="s">
        <v>5</v>
      </c>
      <c r="D34" t="s">
        <v>61</v>
      </c>
      <c r="E34" t="s">
        <v>62</v>
      </c>
      <c r="F34" t="s">
        <v>63</v>
      </c>
      <c r="G34">
        <v>9</v>
      </c>
      <c r="H34">
        <v>358.32</v>
      </c>
      <c r="I34" s="1">
        <v>3224.88</v>
      </c>
    </row>
    <row r="35" spans="2:9" x14ac:dyDescent="0.25">
      <c r="C35" t="s">
        <v>5</v>
      </c>
      <c r="D35" t="s">
        <v>64</v>
      </c>
      <c r="E35" t="s">
        <v>65</v>
      </c>
      <c r="F35" t="s">
        <v>63</v>
      </c>
      <c r="G35">
        <v>3</v>
      </c>
      <c r="H35">
        <v>310.39</v>
      </c>
      <c r="I35">
        <v>931.17</v>
      </c>
    </row>
    <row r="36" spans="2:9" x14ac:dyDescent="0.25">
      <c r="C36" t="s">
        <v>5</v>
      </c>
      <c r="D36" t="s">
        <v>66</v>
      </c>
      <c r="E36" t="s">
        <v>67</v>
      </c>
      <c r="F36" t="s">
        <v>63</v>
      </c>
      <c r="G36">
        <v>2</v>
      </c>
      <c r="H36">
        <v>355.65</v>
      </c>
      <c r="I36">
        <v>711.3</v>
      </c>
    </row>
    <row r="37" spans="2:9" x14ac:dyDescent="0.25">
      <c r="C37" t="s">
        <v>5</v>
      </c>
      <c r="D37" t="s">
        <v>68</v>
      </c>
      <c r="E37" t="s">
        <v>69</v>
      </c>
      <c r="F37" t="s">
        <v>63</v>
      </c>
      <c r="G37">
        <v>7</v>
      </c>
      <c r="H37">
        <v>279.08</v>
      </c>
      <c r="I37" s="1">
        <v>1953.56</v>
      </c>
    </row>
    <row r="38" spans="2:9" x14ac:dyDescent="0.25">
      <c r="C38" t="s">
        <v>5</v>
      </c>
      <c r="D38" t="s">
        <v>70</v>
      </c>
      <c r="E38" t="s">
        <v>71</v>
      </c>
      <c r="F38" t="s">
        <v>47</v>
      </c>
      <c r="G38">
        <v>7</v>
      </c>
      <c r="H38">
        <v>47.66</v>
      </c>
      <c r="I38">
        <v>333.62</v>
      </c>
    </row>
    <row r="39" spans="2:9" x14ac:dyDescent="0.25">
      <c r="B39" t="s">
        <v>0</v>
      </c>
      <c r="C39" t="s">
        <v>3</v>
      </c>
      <c r="E39" t="s">
        <v>72</v>
      </c>
      <c r="I39" s="1">
        <v>12529.61</v>
      </c>
    </row>
    <row r="40" spans="2:9" x14ac:dyDescent="0.25">
      <c r="C40" t="s">
        <v>5</v>
      </c>
      <c r="D40" t="s">
        <v>73</v>
      </c>
      <c r="E40" s="2" t="s">
        <v>74</v>
      </c>
      <c r="F40" t="s">
        <v>63</v>
      </c>
      <c r="G40">
        <v>5</v>
      </c>
      <c r="H40">
        <v>364.4</v>
      </c>
      <c r="I40" s="1">
        <v>1822</v>
      </c>
    </row>
    <row r="41" spans="2:9" x14ac:dyDescent="0.25">
      <c r="C41" t="s">
        <v>5</v>
      </c>
      <c r="D41" t="s">
        <v>75</v>
      </c>
      <c r="E41" s="2" t="s">
        <v>76</v>
      </c>
      <c r="F41" t="s">
        <v>63</v>
      </c>
      <c r="G41">
        <v>5</v>
      </c>
      <c r="H41">
        <v>442.83</v>
      </c>
      <c r="I41" s="1">
        <v>2214.15</v>
      </c>
    </row>
    <row r="42" spans="2:9" x14ac:dyDescent="0.25">
      <c r="C42" t="s">
        <v>5</v>
      </c>
      <c r="D42" t="s">
        <v>77</v>
      </c>
      <c r="E42" t="s">
        <v>78</v>
      </c>
      <c r="F42" t="s">
        <v>47</v>
      </c>
      <c r="G42">
        <v>1</v>
      </c>
      <c r="H42" s="1">
        <v>1567.81</v>
      </c>
      <c r="I42" s="1">
        <v>1567.81</v>
      </c>
    </row>
    <row r="43" spans="2:9" x14ac:dyDescent="0.25">
      <c r="C43" t="s">
        <v>5</v>
      </c>
      <c r="D43" t="s">
        <v>79</v>
      </c>
      <c r="E43" t="s">
        <v>80</v>
      </c>
      <c r="F43" t="s">
        <v>47</v>
      </c>
      <c r="G43">
        <v>1</v>
      </c>
      <c r="H43" s="1">
        <v>1203.52</v>
      </c>
      <c r="I43" s="1">
        <v>1203.52</v>
      </c>
    </row>
    <row r="44" spans="2:9" x14ac:dyDescent="0.25">
      <c r="C44" t="s">
        <v>5</v>
      </c>
      <c r="D44" t="s">
        <v>81</v>
      </c>
      <c r="E44" t="s">
        <v>82</v>
      </c>
      <c r="F44" t="s">
        <v>47</v>
      </c>
      <c r="G44">
        <v>1</v>
      </c>
      <c r="H44" s="1">
        <v>1723.06</v>
      </c>
      <c r="I44" s="1">
        <v>1723.06</v>
      </c>
    </row>
    <row r="45" spans="2:9" x14ac:dyDescent="0.25">
      <c r="C45" t="s">
        <v>5</v>
      </c>
      <c r="D45" t="s">
        <v>83</v>
      </c>
      <c r="E45" s="2" t="s">
        <v>84</v>
      </c>
      <c r="F45" t="s">
        <v>47</v>
      </c>
      <c r="G45">
        <v>1</v>
      </c>
      <c r="H45">
        <v>671.94</v>
      </c>
      <c r="I45">
        <v>671.94</v>
      </c>
    </row>
    <row r="46" spans="2:9" x14ac:dyDescent="0.25">
      <c r="C46" t="s">
        <v>5</v>
      </c>
      <c r="D46" t="s">
        <v>85</v>
      </c>
      <c r="E46" s="2" t="s">
        <v>86</v>
      </c>
      <c r="F46" t="s">
        <v>47</v>
      </c>
      <c r="G46">
        <v>1</v>
      </c>
      <c r="H46" s="1">
        <v>2027.04</v>
      </c>
      <c r="I46" s="1">
        <v>2027.04</v>
      </c>
    </row>
    <row r="47" spans="2:9" x14ac:dyDescent="0.25">
      <c r="C47" t="s">
        <v>5</v>
      </c>
      <c r="D47" t="s">
        <v>87</v>
      </c>
      <c r="E47" s="2" t="s">
        <v>88</v>
      </c>
      <c r="F47" t="s">
        <v>47</v>
      </c>
      <c r="G47">
        <v>1</v>
      </c>
      <c r="H47" s="1">
        <v>1300.0899999999999</v>
      </c>
      <c r="I47" s="1">
        <v>1300.0899999999999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32"/>
  <sheetViews>
    <sheetView workbookViewId="0">
      <selection activeCell="D2" sqref="D2:D32"/>
    </sheetView>
  </sheetViews>
  <sheetFormatPr baseColWidth="10" defaultRowHeight="15" x14ac:dyDescent="0.25"/>
  <cols>
    <col min="1" max="2" width="0.5703125" customWidth="1"/>
    <col min="4" max="4" width="59.85546875" customWidth="1"/>
  </cols>
  <sheetData>
    <row r="1" spans="1:8" x14ac:dyDescent="0.25">
      <c r="A1" t="s">
        <v>0</v>
      </c>
      <c r="B1" t="s">
        <v>1</v>
      </c>
      <c r="D1" t="s">
        <v>155</v>
      </c>
      <c r="H1" s="1"/>
    </row>
    <row r="2" spans="1:8" x14ac:dyDescent="0.25">
      <c r="A2" t="s">
        <v>0</v>
      </c>
      <c r="B2" t="s">
        <v>3</v>
      </c>
      <c r="C2" t="s">
        <v>156</v>
      </c>
      <c r="D2" t="s">
        <v>143</v>
      </c>
      <c r="H2" s="1"/>
    </row>
    <row r="3" spans="1:8" x14ac:dyDescent="0.25">
      <c r="B3" t="s">
        <v>5</v>
      </c>
      <c r="C3" t="s">
        <v>157</v>
      </c>
      <c r="D3" t="s">
        <v>7</v>
      </c>
      <c r="E3" t="s">
        <v>8</v>
      </c>
      <c r="F3">
        <v>16.48</v>
      </c>
    </row>
    <row r="4" spans="1:8" x14ac:dyDescent="0.25">
      <c r="B4" t="s">
        <v>5</v>
      </c>
      <c r="C4" t="s">
        <v>158</v>
      </c>
      <c r="D4" t="s">
        <v>10</v>
      </c>
      <c r="E4" t="s">
        <v>11</v>
      </c>
      <c r="F4">
        <v>0.38</v>
      </c>
    </row>
    <row r="5" spans="1:8" x14ac:dyDescent="0.25">
      <c r="B5" t="s">
        <v>5</v>
      </c>
      <c r="C5" t="s">
        <v>159</v>
      </c>
      <c r="D5" s="2" t="s">
        <v>160</v>
      </c>
      <c r="E5" t="s">
        <v>8</v>
      </c>
      <c r="F5">
        <v>16.48</v>
      </c>
      <c r="H5" s="1"/>
    </row>
    <row r="6" spans="1:8" x14ac:dyDescent="0.25">
      <c r="B6" t="s">
        <v>5</v>
      </c>
      <c r="C6" t="s">
        <v>161</v>
      </c>
      <c r="D6" s="2" t="s">
        <v>19</v>
      </c>
      <c r="E6" t="s">
        <v>115</v>
      </c>
      <c r="F6">
        <v>15.76</v>
      </c>
    </row>
    <row r="7" spans="1:8" x14ac:dyDescent="0.25">
      <c r="B7" t="s">
        <v>5</v>
      </c>
      <c r="C7" t="s">
        <v>162</v>
      </c>
      <c r="D7" t="s">
        <v>117</v>
      </c>
      <c r="E7" t="s">
        <v>8</v>
      </c>
      <c r="F7">
        <v>16.48</v>
      </c>
    </row>
    <row r="8" spans="1:8" x14ac:dyDescent="0.25">
      <c r="A8" t="s">
        <v>0</v>
      </c>
      <c r="B8" t="s">
        <v>3</v>
      </c>
      <c r="C8" t="s">
        <v>163</v>
      </c>
      <c r="D8" t="s">
        <v>164</v>
      </c>
      <c r="H8" s="1"/>
    </row>
    <row r="9" spans="1:8" x14ac:dyDescent="0.25">
      <c r="B9" t="s">
        <v>5</v>
      </c>
      <c r="C9" t="s">
        <v>165</v>
      </c>
      <c r="D9" s="2" t="s">
        <v>144</v>
      </c>
      <c r="E9" t="s">
        <v>8</v>
      </c>
      <c r="F9">
        <v>30.55</v>
      </c>
      <c r="H9" s="1"/>
    </row>
    <row r="10" spans="1:8" x14ac:dyDescent="0.25">
      <c r="B10" t="s">
        <v>5</v>
      </c>
      <c r="C10" t="s">
        <v>166</v>
      </c>
      <c r="D10" s="2" t="s">
        <v>167</v>
      </c>
      <c r="E10" t="s">
        <v>115</v>
      </c>
      <c r="F10">
        <v>10.06</v>
      </c>
      <c r="H10" s="1"/>
    </row>
    <row r="11" spans="1:8" x14ac:dyDescent="0.25">
      <c r="B11" t="s">
        <v>5</v>
      </c>
      <c r="C11" t="s">
        <v>168</v>
      </c>
      <c r="D11" t="s">
        <v>169</v>
      </c>
      <c r="E11" t="s">
        <v>115</v>
      </c>
      <c r="F11">
        <v>10.029999999999999</v>
      </c>
    </row>
    <row r="12" spans="1:8" x14ac:dyDescent="0.25">
      <c r="B12" t="s">
        <v>5</v>
      </c>
      <c r="C12" t="s">
        <v>170</v>
      </c>
      <c r="D12" s="2" t="s">
        <v>123</v>
      </c>
      <c r="E12" t="s">
        <v>115</v>
      </c>
      <c r="F12">
        <v>15.76</v>
      </c>
      <c r="H12" s="1"/>
    </row>
    <row r="13" spans="1:8" x14ac:dyDescent="0.25">
      <c r="B13" t="s">
        <v>5</v>
      </c>
      <c r="C13" t="s">
        <v>171</v>
      </c>
      <c r="D13" s="2" t="s">
        <v>145</v>
      </c>
      <c r="E13" t="s">
        <v>8</v>
      </c>
      <c r="F13">
        <v>4.03</v>
      </c>
      <c r="H13" s="1"/>
    </row>
    <row r="14" spans="1:8" x14ac:dyDescent="0.25">
      <c r="B14" t="s">
        <v>5</v>
      </c>
      <c r="C14" t="s">
        <v>172</v>
      </c>
      <c r="D14" s="2" t="s">
        <v>146</v>
      </c>
      <c r="E14" t="s">
        <v>147</v>
      </c>
      <c r="F14">
        <v>2.27</v>
      </c>
    </row>
    <row r="15" spans="1:8" x14ac:dyDescent="0.25">
      <c r="B15" t="s">
        <v>5</v>
      </c>
      <c r="C15" t="s">
        <v>173</v>
      </c>
      <c r="D15" t="s">
        <v>148</v>
      </c>
      <c r="E15" t="s">
        <v>149</v>
      </c>
      <c r="F15">
        <v>2</v>
      </c>
    </row>
    <row r="16" spans="1:8" x14ac:dyDescent="0.25">
      <c r="A16" t="s">
        <v>0</v>
      </c>
      <c r="B16" t="s">
        <v>3</v>
      </c>
      <c r="C16" t="s">
        <v>174</v>
      </c>
      <c r="D16" t="s">
        <v>150</v>
      </c>
      <c r="H16" s="1"/>
    </row>
    <row r="17" spans="1:8" x14ac:dyDescent="0.25">
      <c r="B17" t="s">
        <v>5</v>
      </c>
      <c r="C17" t="s">
        <v>175</v>
      </c>
      <c r="D17" s="2" t="s">
        <v>176</v>
      </c>
      <c r="E17" t="s">
        <v>8</v>
      </c>
      <c r="F17">
        <v>16.48</v>
      </c>
      <c r="H17" s="1"/>
    </row>
    <row r="18" spans="1:8" x14ac:dyDescent="0.25">
      <c r="B18" t="s">
        <v>5</v>
      </c>
      <c r="C18" t="s">
        <v>177</v>
      </c>
      <c r="D18" t="s">
        <v>210</v>
      </c>
      <c r="E18" t="s">
        <v>8</v>
      </c>
      <c r="F18">
        <v>16.48</v>
      </c>
    </row>
    <row r="19" spans="1:8" x14ac:dyDescent="0.25">
      <c r="A19" t="s">
        <v>0</v>
      </c>
      <c r="B19" t="s">
        <v>3</v>
      </c>
      <c r="C19" t="s">
        <v>178</v>
      </c>
      <c r="D19" t="s">
        <v>151</v>
      </c>
      <c r="H19" s="1"/>
    </row>
    <row r="20" spans="1:8" x14ac:dyDescent="0.25">
      <c r="B20" t="s">
        <v>5</v>
      </c>
      <c r="C20" t="s">
        <v>179</v>
      </c>
      <c r="D20" t="s">
        <v>152</v>
      </c>
      <c r="E20" t="s">
        <v>20</v>
      </c>
      <c r="F20">
        <v>8.92</v>
      </c>
    </row>
    <row r="21" spans="1:8" x14ac:dyDescent="0.25">
      <c r="B21" t="s">
        <v>5</v>
      </c>
      <c r="C21" t="s">
        <v>180</v>
      </c>
      <c r="D21" t="s">
        <v>35</v>
      </c>
      <c r="E21" t="s">
        <v>8</v>
      </c>
      <c r="F21">
        <v>14.59</v>
      </c>
      <c r="H21" s="1"/>
    </row>
    <row r="22" spans="1:8" x14ac:dyDescent="0.25">
      <c r="B22" t="s">
        <v>5</v>
      </c>
      <c r="C22" t="s">
        <v>181</v>
      </c>
      <c r="D22" t="s">
        <v>211</v>
      </c>
      <c r="E22" t="s">
        <v>128</v>
      </c>
      <c r="F22">
        <v>1</v>
      </c>
    </row>
    <row r="23" spans="1:8" x14ac:dyDescent="0.25">
      <c r="B23" t="s">
        <v>5</v>
      </c>
      <c r="C23" t="s">
        <v>182</v>
      </c>
      <c r="D23" t="s">
        <v>212</v>
      </c>
      <c r="E23" t="s">
        <v>8</v>
      </c>
      <c r="F23">
        <v>92.95</v>
      </c>
      <c r="H23" s="1"/>
    </row>
    <row r="24" spans="1:8" x14ac:dyDescent="0.25">
      <c r="B24" t="s">
        <v>5</v>
      </c>
      <c r="C24" t="s">
        <v>183</v>
      </c>
      <c r="D24" t="s">
        <v>184</v>
      </c>
      <c r="E24" t="s">
        <v>147</v>
      </c>
      <c r="F24">
        <v>78.36</v>
      </c>
      <c r="H24" s="1"/>
    </row>
    <row r="25" spans="1:8" x14ac:dyDescent="0.25">
      <c r="A25" t="s">
        <v>0</v>
      </c>
      <c r="B25" t="s">
        <v>3</v>
      </c>
      <c r="C25" t="s">
        <v>185</v>
      </c>
      <c r="D25" t="s">
        <v>153</v>
      </c>
      <c r="H25" s="1"/>
    </row>
    <row r="26" spans="1:8" x14ac:dyDescent="0.25">
      <c r="B26" t="s">
        <v>5</v>
      </c>
      <c r="C26" t="s">
        <v>186</v>
      </c>
      <c r="D26" s="2" t="s">
        <v>53</v>
      </c>
      <c r="E26" t="s">
        <v>128</v>
      </c>
      <c r="F26">
        <v>1</v>
      </c>
    </row>
    <row r="27" spans="1:8" x14ac:dyDescent="0.25">
      <c r="B27" t="s">
        <v>5</v>
      </c>
      <c r="C27" t="s">
        <v>187</v>
      </c>
      <c r="D27" s="2" t="s">
        <v>213</v>
      </c>
      <c r="E27" t="s">
        <v>128</v>
      </c>
      <c r="F27">
        <v>1</v>
      </c>
      <c r="G27" s="1"/>
      <c r="H27" s="1"/>
    </row>
    <row r="28" spans="1:8" x14ac:dyDescent="0.25">
      <c r="A28" t="s">
        <v>0</v>
      </c>
      <c r="B28" t="s">
        <v>3</v>
      </c>
      <c r="C28" t="s">
        <v>188</v>
      </c>
      <c r="D28" t="s">
        <v>154</v>
      </c>
      <c r="H28" s="1"/>
    </row>
    <row r="29" spans="1:8" x14ac:dyDescent="0.25">
      <c r="B29" t="s">
        <v>5</v>
      </c>
      <c r="C29" t="s">
        <v>189</v>
      </c>
      <c r="D29" t="s">
        <v>129</v>
      </c>
      <c r="E29" t="s">
        <v>130</v>
      </c>
      <c r="F29">
        <v>1</v>
      </c>
    </row>
    <row r="30" spans="1:8" x14ac:dyDescent="0.25">
      <c r="B30" t="s">
        <v>5</v>
      </c>
      <c r="C30" t="s">
        <v>190</v>
      </c>
      <c r="D30" t="s">
        <v>65</v>
      </c>
      <c r="E30" t="s">
        <v>130</v>
      </c>
      <c r="F30">
        <v>1</v>
      </c>
    </row>
    <row r="31" spans="1:8" x14ac:dyDescent="0.25">
      <c r="B31" t="s">
        <v>5</v>
      </c>
      <c r="C31" t="s">
        <v>191</v>
      </c>
      <c r="D31" s="2" t="s">
        <v>192</v>
      </c>
      <c r="E31" t="s">
        <v>130</v>
      </c>
      <c r="F31">
        <v>1</v>
      </c>
    </row>
    <row r="32" spans="1:8" x14ac:dyDescent="0.25">
      <c r="B32" t="s">
        <v>5</v>
      </c>
      <c r="C32" t="s">
        <v>193</v>
      </c>
      <c r="D32" t="s">
        <v>194</v>
      </c>
      <c r="E32" t="s">
        <v>128</v>
      </c>
      <c r="F32">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10"/>
  <sheetViews>
    <sheetView workbookViewId="0">
      <selection activeCell="B9" sqref="B9"/>
    </sheetView>
  </sheetViews>
  <sheetFormatPr baseColWidth="10" defaultRowHeight="15" x14ac:dyDescent="0.25"/>
  <cols>
    <col min="1" max="1" width="17.28515625" style="116" customWidth="1"/>
    <col min="2" max="2" width="62.140625" customWidth="1"/>
  </cols>
  <sheetData>
    <row r="1" spans="1:9" x14ac:dyDescent="0.25">
      <c r="A1" s="116" t="s">
        <v>199</v>
      </c>
    </row>
    <row r="2" spans="1:9" x14ac:dyDescent="0.25">
      <c r="A2" s="116" t="s">
        <v>196</v>
      </c>
    </row>
    <row r="3" spans="1:9" x14ac:dyDescent="0.25">
      <c r="A3" s="116" t="s">
        <v>198</v>
      </c>
      <c r="B3" t="s">
        <v>252</v>
      </c>
    </row>
    <row r="4" spans="1:9" x14ac:dyDescent="0.25">
      <c r="A4" s="116" t="s">
        <v>197</v>
      </c>
      <c r="B4" s="124">
        <v>159</v>
      </c>
    </row>
    <row r="5" spans="1:9" x14ac:dyDescent="0.25">
      <c r="B5" t="s">
        <v>261</v>
      </c>
    </row>
    <row r="6" spans="1:9" x14ac:dyDescent="0.25">
      <c r="A6" s="116" t="s">
        <v>206</v>
      </c>
      <c r="B6" s="122"/>
      <c r="H6">
        <f t="shared" ref="H6:H8" si="0">+H5+1</f>
        <v>1</v>
      </c>
      <c r="I6" t="str">
        <f t="shared" ref="I6:I8" si="1">CHAR(H6)</f>
        <v>_x0001_</v>
      </c>
    </row>
    <row r="7" spans="1:9" x14ac:dyDescent="0.25">
      <c r="A7" s="116" t="s">
        <v>207</v>
      </c>
      <c r="B7" s="122" t="str">
        <f>IF(+B6="","",+B6+B8-1)</f>
        <v/>
      </c>
      <c r="H7">
        <f t="shared" si="0"/>
        <v>2</v>
      </c>
      <c r="I7" t="str">
        <f t="shared" si="1"/>
        <v>_x0002_</v>
      </c>
    </row>
    <row r="8" spans="1:9" x14ac:dyDescent="0.25">
      <c r="A8" s="116" t="s">
        <v>208</v>
      </c>
      <c r="B8" s="124">
        <v>150</v>
      </c>
      <c r="H8">
        <f t="shared" si="0"/>
        <v>3</v>
      </c>
      <c r="I8" t="str">
        <f t="shared" si="1"/>
        <v>_x0003_</v>
      </c>
    </row>
    <row r="9" spans="1:9" s="114" customFormat="1" ht="81.2" customHeight="1" x14ac:dyDescent="0.25">
      <c r="A9" s="117" t="s">
        <v>200</v>
      </c>
      <c r="B9" s="115" t="str">
        <f>CONCATENATE("TERMINACION DE ",B4,"(",B5,")"," RECAMARAS ADICIONALES  DE 16.65 M2 EN AREA URBANA  A BASE DE LOSA DE CIMENTACIÓN, MUROS DE BLOCK, TECHO DE VIGUETA E INSTALACIONES ELÉCTRICAS, EN ",B2," LOCALIDADES DEL MUNICIPIO DE ",B3,", SONORA.")</f>
        <v>TERMINACION DE 159(CIENTO CINCUENTA Y NUEVE) RECAMARAS ADICIONALES  DE 16.65 M2 EN AREA URBANA  A BASE DE LOSA DE CIMENTACIÓN, MUROS DE BLOCK, TECHO DE VIGUETA E INSTALACIONES ELÉCTRICAS, EN  LOCALIDADES DEL MUNICIPIO DE ETCHOJOA Y HERMOSILLO, SONORA.</v>
      </c>
    </row>
    <row r="10" spans="1:9" x14ac:dyDescent="0.25">
      <c r="A10" s="116" t="s">
        <v>209</v>
      </c>
      <c r="B10" s="122"/>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F-22 CATAL (2)</vt:lpstr>
      <vt:lpstr>PRE 159</vt:lpstr>
      <vt:lpstr>PRE 159 (2)</vt:lpstr>
      <vt:lpstr>F-22 CATAL</vt:lpstr>
      <vt:lpstr>Hoja1</vt:lpstr>
      <vt:lpstr>Hoja2</vt:lpstr>
      <vt:lpstr>Hoja3</vt:lpstr>
      <vt:lpstr>Hoja4</vt:lpstr>
      <vt:lpstr>datos</vt:lpstr>
      <vt:lpstr>OPUS</vt:lpstr>
      <vt:lpstr>'F-22 CATAL'!Área_de_impresión</vt:lpstr>
      <vt:lpstr>'F-22 CATAL (2)'!Área_de_impresión</vt:lpstr>
      <vt:lpstr>'PRE 159 (2)'!Área_de_impresión</vt:lpstr>
      <vt:lpstr>'F-22 CATAL'!Títulos_a_imprimir</vt:lpstr>
      <vt:lpstr>'F-22 CATAL (2)'!Títulos_a_imprimir</vt:lpstr>
      <vt:lpstr>'PRE 159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Uriel</dc:creator>
  <cp:lastModifiedBy>MIGUEL</cp:lastModifiedBy>
  <cp:lastPrinted>2019-03-08T19:26:50Z</cp:lastPrinted>
  <dcterms:created xsi:type="dcterms:W3CDTF">2012-08-21T15:21:07Z</dcterms:created>
  <dcterms:modified xsi:type="dcterms:W3CDTF">2019-06-22T02:57:38Z</dcterms:modified>
</cp:coreProperties>
</file>